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60" windowWidth="20730" windowHeight="11100" activeTab="1"/>
  </bookViews>
  <sheets>
    <sheet name="დევნილები" sheetId="4" r:id="rId1"/>
    <sheet name="მომსახურების სააგენტო" sheetId="8" r:id="rId2"/>
    <sheet name="დასაქმება" sheetId="9" r:id="rId3"/>
    <sheet name="მეურვეობა" sheetId="10" r:id="rId4"/>
    <sheet name="ბიუჯეტი" sheetId="7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LO">[1]Assum!#REF!</definedName>
    <definedName name="\M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T1">#REF!</definedName>
    <definedName name="\T2">[2]BOP!#REF!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______________FYE2">[3]Inputs!#REF!</definedName>
    <definedName name="_______________pg2">#REF!</definedName>
    <definedName name="_______________pg3">#REF!</definedName>
    <definedName name="_______________PG4">#REF!</definedName>
    <definedName name="_______________PG5">#REF!</definedName>
    <definedName name="_______________pg6">#REF!</definedName>
    <definedName name="_______________pg7">#REF!</definedName>
    <definedName name="_____________FYE2">[3]Inputs!#REF!</definedName>
    <definedName name="_____________pg2">#REF!</definedName>
    <definedName name="_____________pg3">#REF!</definedName>
    <definedName name="_____________PG4">#REF!</definedName>
    <definedName name="_____________PG5">#REF!</definedName>
    <definedName name="_____________pg6">#REF!</definedName>
    <definedName name="_____________pg7">#REF!</definedName>
    <definedName name="____________FYE2">[3]Inputs!#REF!</definedName>
    <definedName name="____________pg2">#REF!</definedName>
    <definedName name="____________pg3">#REF!</definedName>
    <definedName name="____________PG4">#REF!</definedName>
    <definedName name="____________PG5">#REF!</definedName>
    <definedName name="____________pg6">#REF!</definedName>
    <definedName name="____________pg7">#REF!</definedName>
    <definedName name="___________FYE2">[3]Inputs!#REF!</definedName>
    <definedName name="___________pg2">#REF!</definedName>
    <definedName name="___________pg3">#REF!</definedName>
    <definedName name="___________PG4">#REF!</definedName>
    <definedName name="___________PG5">#REF!</definedName>
    <definedName name="___________pg6">#REF!</definedName>
    <definedName name="___________pg7">#REF!</definedName>
    <definedName name="__________DCF2">#REF!</definedName>
    <definedName name="__________LBO1">#REF!</definedName>
    <definedName name="__________PIK1">#REF!</definedName>
    <definedName name="_________DAT1">[4]Price!$A$9:$F$15</definedName>
    <definedName name="_________DAT2">[4]Price!$A$19:$F$25</definedName>
    <definedName name="_________DAT3">[4]Price!$A$29:$F$35</definedName>
    <definedName name="_________DAT4">[4]Price!$H$9:$M$15</definedName>
    <definedName name="_________DAT5">[4]Price!$H$19:$M$25</definedName>
    <definedName name="_________DAT6">[4]Price!$H$29:$M$35</definedName>
    <definedName name="_________DAT7">[4]Price!$A$39:$F$45</definedName>
    <definedName name="_________DAT8">[4]Price!$H$39:$M$45</definedName>
    <definedName name="_________DCF2">#REF!</definedName>
    <definedName name="_________LBO1">#REF!</definedName>
    <definedName name="_________Low52">[5]D!$M$12</definedName>
    <definedName name="_________PIK1">#REF!</definedName>
    <definedName name="_________SYN1">[6]IS!$F$16</definedName>
    <definedName name="_________SYN2">[6]IS!$G$16</definedName>
    <definedName name="________DAT1">[4]Price!$A$9:$F$15</definedName>
    <definedName name="________DAT2">[4]Price!$A$19:$F$25</definedName>
    <definedName name="________DAT3">[4]Price!$A$29:$F$35</definedName>
    <definedName name="________DAT4">[4]Price!$H$9:$M$15</definedName>
    <definedName name="________DAT5">[4]Price!$H$19:$M$25</definedName>
    <definedName name="________DAT6">[4]Price!$H$29:$M$35</definedName>
    <definedName name="________DAT7">[4]Price!$A$39:$F$45</definedName>
    <definedName name="________DAT8">[4]Price!$H$39:$M$45</definedName>
    <definedName name="________DCF2">#REF!</definedName>
    <definedName name="________LBO1">#REF!</definedName>
    <definedName name="________Low52">[5]D!$M$12</definedName>
    <definedName name="________PIK1">#REF!</definedName>
    <definedName name="________SYN1">[6]IS!$F$16</definedName>
    <definedName name="________SYN2">[6]IS!$G$16</definedName>
    <definedName name="_______all1">#REF!</definedName>
    <definedName name="_______DAT1">[4]Price!$A$9:$F$15</definedName>
    <definedName name="_______DAT2">[4]Price!$A$19:$F$25</definedName>
    <definedName name="_______DAT3">[4]Price!$A$29:$F$35</definedName>
    <definedName name="_______DAT4">[4]Price!$H$9:$M$15</definedName>
    <definedName name="_______DAT5">[4]Price!$H$19:$M$25</definedName>
    <definedName name="_______DAT6">[4]Price!$H$29:$M$35</definedName>
    <definedName name="_______DAT7">[4]Price!$A$39:$F$45</definedName>
    <definedName name="_______DAT8">[4]Price!$H$39:$M$45</definedName>
    <definedName name="_______DCF2">#REF!</definedName>
    <definedName name="_______LBO1">#REF!</definedName>
    <definedName name="_______Low52">[5]D!$M$12</definedName>
    <definedName name="_______PIK1">#REF!</definedName>
    <definedName name="_______SYN1">[6]IS!$F$16</definedName>
    <definedName name="_______SYN2">[6]IS!$G$16</definedName>
    <definedName name="______all1">#REF!</definedName>
    <definedName name="______DAT1">[4]Price!$A$9:$F$15</definedName>
    <definedName name="______DAT2">[4]Price!$A$19:$F$25</definedName>
    <definedName name="______DAT3">[4]Price!$A$29:$F$35</definedName>
    <definedName name="______DAT4">[4]Price!$H$9:$M$15</definedName>
    <definedName name="______DAT5">[4]Price!$H$19:$M$25</definedName>
    <definedName name="______DAT6">[4]Price!$H$29:$M$35</definedName>
    <definedName name="______DAT7">[4]Price!$A$39:$F$45</definedName>
    <definedName name="______DAT8">[4]Price!$H$39:$M$45</definedName>
    <definedName name="______DCF2">#REF!</definedName>
    <definedName name="______FYE2">[3]Inputs!#REF!</definedName>
    <definedName name="______LBO1">#REF!</definedName>
    <definedName name="______Low52">[5]D!$M$12</definedName>
    <definedName name="______pg2">#REF!</definedName>
    <definedName name="______pg3">#REF!</definedName>
    <definedName name="______PG4">#REF!</definedName>
    <definedName name="______PG5">#REF!</definedName>
    <definedName name="______pg6">#REF!</definedName>
    <definedName name="______pg7">#REF!</definedName>
    <definedName name="______PIK1">#REF!</definedName>
    <definedName name="______SYN1">[6]IS!$F$16</definedName>
    <definedName name="______SYN2">[6]IS!$G$16</definedName>
    <definedName name="_____all1">#REF!</definedName>
    <definedName name="_____c75213">#REF!</definedName>
    <definedName name="_____c81453">#REF!</definedName>
    <definedName name="_____DAT1">[4]Price!$A$9:$F$15</definedName>
    <definedName name="_____DAT2">[4]Price!$A$19:$F$25</definedName>
    <definedName name="_____DAT3">[4]Price!$A$29:$F$35</definedName>
    <definedName name="_____DAT4">[4]Price!$H$9:$M$15</definedName>
    <definedName name="_____DAT5">[4]Price!$H$19:$M$25</definedName>
    <definedName name="_____DAT6">[4]Price!$H$29:$M$35</definedName>
    <definedName name="_____DAT7">[4]Price!$A$39:$F$45</definedName>
    <definedName name="_____DAT8">[4]Price!$H$39:$M$45</definedName>
    <definedName name="_____DCF2">#REF!</definedName>
    <definedName name="_____FYE2">[3]Inputs!#REF!</definedName>
    <definedName name="_____LBO1">#REF!</definedName>
    <definedName name="_____Low52">[5]D!$M$12</definedName>
    <definedName name="_____lp280202">#REF!</definedName>
    <definedName name="_____pg2">#REF!</definedName>
    <definedName name="_____pg3">#REF!</definedName>
    <definedName name="_____PG4">#REF!</definedName>
    <definedName name="_____PG5">#REF!</definedName>
    <definedName name="_____pg6">#REF!</definedName>
    <definedName name="_____pg7">#REF!</definedName>
    <definedName name="_____PIK1">#REF!</definedName>
    <definedName name="_____SYN1">[6]IS!$F$16</definedName>
    <definedName name="_____SYN2">[6]IS!$G$16</definedName>
    <definedName name="____all1">#REF!</definedName>
    <definedName name="____aze1">#REF!</definedName>
    <definedName name="____aze2">#REF!</definedName>
    <definedName name="____aze3">#REF!</definedName>
    <definedName name="____BOP1">#REF!</definedName>
    <definedName name="____BOP2">[7]BoP!#REF!</definedName>
    <definedName name="____COL1">[8]SimInp1:ModDef!$A$1:$V$130</definedName>
    <definedName name="____DAT1">[4]Price!$A$9:$F$15</definedName>
    <definedName name="____DAT2">[4]Price!$A$19:$F$25</definedName>
    <definedName name="____DAT3">[4]Price!$A$29:$F$35</definedName>
    <definedName name="____DAT4">[4]Price!$H$9:$M$15</definedName>
    <definedName name="____DAT5">[4]Price!$H$19:$M$25</definedName>
    <definedName name="____DAT6">[4]Price!$H$29:$M$35</definedName>
    <definedName name="____DAT7">[4]Price!$A$39:$F$45</definedName>
    <definedName name="____DAT8">[4]Price!$H$39:$M$45</definedName>
    <definedName name="____DCF2">#REF!</definedName>
    <definedName name="____END94">#REF!</definedName>
    <definedName name="____EXP5">#REF!</definedName>
    <definedName name="____EXP6">#REF!</definedName>
    <definedName name="____EXP7">#REF!</definedName>
    <definedName name="____EXP9">#REF!</definedName>
    <definedName name="____FYE2">[3]Inputs!#REF!</definedName>
    <definedName name="____IMP10">#REF!</definedName>
    <definedName name="____IMP2">#REF!</definedName>
    <definedName name="____IMP4">#REF!</definedName>
    <definedName name="____IMP6">#REF!</definedName>
    <definedName name="____IMP7">#REF!</definedName>
    <definedName name="____IMP8">#REF!</definedName>
    <definedName name="____LBO1">#REF!</definedName>
    <definedName name="____Low52">[5]D!$M$12</definedName>
    <definedName name="____lp280202">#REF!</definedName>
    <definedName name="____MCV1">[9]Q2!$E$64:$AH$64</definedName>
    <definedName name="____MTS2">'[10]Annual Tables'!#REF!</definedName>
    <definedName name="____PAG2">[10]Index!#REF!</definedName>
    <definedName name="____PAG3">[10]Index!#REF!</definedName>
    <definedName name="____PAG4">[10]Index!#REF!</definedName>
    <definedName name="____PAG5">[10]Index!#REF!</definedName>
    <definedName name="____PAG6">[10]Index!#REF!</definedName>
    <definedName name="____PAG7">#REF!</definedName>
    <definedName name="____pg2">#REF!</definedName>
    <definedName name="____pg3">#REF!</definedName>
    <definedName name="____PG4">#REF!</definedName>
    <definedName name="____PG5">#REF!</definedName>
    <definedName name="____pg6">#REF!</definedName>
    <definedName name="____pg7">#REF!</definedName>
    <definedName name="____PIK1">#REF!</definedName>
    <definedName name="____RES2">[7]RES!#REF!</definedName>
    <definedName name="____SUM2">#REF!</definedName>
    <definedName name="____sum3">#REF!</definedName>
    <definedName name="____SYN1">[6]IS!$F$16</definedName>
    <definedName name="____SYN2">[6]IS!$G$16</definedName>
    <definedName name="____tab06">#REF!</definedName>
    <definedName name="____tab07">#REF!</definedName>
    <definedName name="____TAB1">#REF!</definedName>
    <definedName name="____TAB10">#REF!</definedName>
    <definedName name="____Tab11">#REF!</definedName>
    <definedName name="____TAB12">#REF!</definedName>
    <definedName name="____Tab19">#REF!</definedName>
    <definedName name="____TAB2">#REF!</definedName>
    <definedName name="____Tab20">#REF!</definedName>
    <definedName name="____Tab21">#REF!</definedName>
    <definedName name="____Tab22">#REF!</definedName>
    <definedName name="____Tab23">#REF!</definedName>
    <definedName name="____Tab24">#REF!</definedName>
    <definedName name="____Tab26">#REF!</definedName>
    <definedName name="____Tab27">#REF!</definedName>
    <definedName name="____Tab28">#REF!</definedName>
    <definedName name="____Tab29">#REF!</definedName>
    <definedName name="____TAB3">#REF!</definedName>
    <definedName name="____Tab30">#REF!</definedName>
    <definedName name="____Tab31">#REF!</definedName>
    <definedName name="____Tab32">#REF!</definedName>
    <definedName name="____Tab33">#REF!</definedName>
    <definedName name="____Tab34">#REF!</definedName>
    <definedName name="____Tab35">#REF!</definedName>
    <definedName name="____TAB4">#REF!</definedName>
    <definedName name="____TAB5">#REF!</definedName>
    <definedName name="____TAB7">#REF!</definedName>
    <definedName name="____TAB8">#REF!</definedName>
    <definedName name="____WB2">#REF!</definedName>
    <definedName name="____WEO1">#REF!</definedName>
    <definedName name="____WEO2">#REF!</definedName>
    <definedName name="____YR0110">'[11]Imp:DSA output'!$O$9:$R$464</definedName>
    <definedName name="____YR89">'[11]Imp:DSA output'!$C$9:$C$464</definedName>
    <definedName name="____YR90">'[11]Imp:DSA output'!$D$9:$D$464</definedName>
    <definedName name="____YR91">'[11]Imp:DSA output'!$E$9:$E$464</definedName>
    <definedName name="____YR92">'[11]Imp:DSA output'!$F$9:$F$464</definedName>
    <definedName name="____YR93">'[11]Imp:DSA output'!$G$9:$G$464</definedName>
    <definedName name="____YR94">'[11]Imp:DSA output'!$H$9:$H$464</definedName>
    <definedName name="____YR95">'[11]Imp:DSA output'!$I$9:$I$464</definedName>
    <definedName name="___all1">#REF!</definedName>
    <definedName name="___aze1">#REF!</definedName>
    <definedName name="___aze2">#REF!</definedName>
    <definedName name="___aze3">#REF!</definedName>
    <definedName name="___BOP1">#REF!</definedName>
    <definedName name="___BOP2">[7]BoP!#REF!</definedName>
    <definedName name="___c75213">#REF!</definedName>
    <definedName name="___c81453">#REF!</definedName>
    <definedName name="___COL1">[8]SimInp1:ModDef!$A$1:$V$130</definedName>
    <definedName name="___DAT1">[4]Price!$A$9:$F$15</definedName>
    <definedName name="___DAT2">[4]Price!$A$19:$F$25</definedName>
    <definedName name="___DAT3">[4]Price!$A$29:$F$35</definedName>
    <definedName name="___DAT4">[4]Price!$H$9:$M$15</definedName>
    <definedName name="___DAT5">[4]Price!$H$19:$M$25</definedName>
    <definedName name="___DAT6">[4]Price!$H$29:$M$35</definedName>
    <definedName name="___DAT7">[4]Price!$A$39:$F$45</definedName>
    <definedName name="___DAT8">[4]Price!$H$39:$M$45</definedName>
    <definedName name="___DCF2">#REF!</definedName>
    <definedName name="___END94">#REF!</definedName>
    <definedName name="___EXP5">#REF!</definedName>
    <definedName name="___EXP6">#REF!</definedName>
    <definedName name="___EXP7">#REF!</definedName>
    <definedName name="___EXP9">#REF!</definedName>
    <definedName name="___FYE2">[3]Inputs!#REF!</definedName>
    <definedName name="___IMP10">#REF!</definedName>
    <definedName name="___IMP2">#REF!</definedName>
    <definedName name="___IMP4">#REF!</definedName>
    <definedName name="___IMP6">#REF!</definedName>
    <definedName name="___IMP7">#REF!</definedName>
    <definedName name="___IMP8">#REF!</definedName>
    <definedName name="___LBO1">#REF!</definedName>
    <definedName name="___Low52">[5]D!$M$12</definedName>
    <definedName name="___lp280202">#REF!</definedName>
    <definedName name="___MCV1">[9]Q2!$E$64:$AH$64</definedName>
    <definedName name="___MTS2">'[10]Annual Tables'!#REF!</definedName>
    <definedName name="___PAG2">[10]Index!#REF!</definedName>
    <definedName name="___PAG3">[10]Index!#REF!</definedName>
    <definedName name="___PAG4">[10]Index!#REF!</definedName>
    <definedName name="___PAG5">[10]Index!#REF!</definedName>
    <definedName name="___PAG6">[10]Index!#REF!</definedName>
    <definedName name="___PAG7">#REF!</definedName>
    <definedName name="___pg2">#REF!</definedName>
    <definedName name="___pg3">#REF!</definedName>
    <definedName name="___PG4">#REF!</definedName>
    <definedName name="___PG5">#REF!</definedName>
    <definedName name="___pg6">#REF!</definedName>
    <definedName name="___pg7">#REF!</definedName>
    <definedName name="___PIK1">#REF!</definedName>
    <definedName name="___RES2">[7]RES!#REF!</definedName>
    <definedName name="___SUM2">#REF!</definedName>
    <definedName name="___sum3">#REF!</definedName>
    <definedName name="___SYN1">[6]IS!$F$16</definedName>
    <definedName name="___SYN2">[6]IS!$G$16</definedName>
    <definedName name="___tab06">#REF!</definedName>
    <definedName name="___tab07">#REF!</definedName>
    <definedName name="___TAB1">#REF!</definedName>
    <definedName name="___TAB10">#REF!</definedName>
    <definedName name="___Tab11">#REF!</definedName>
    <definedName name="___TAB12">#REF!</definedName>
    <definedName name="___Tab19">#REF!</definedName>
    <definedName name="___TAB2">#REF!</definedName>
    <definedName name="___Tab20">#REF!</definedName>
    <definedName name="___Tab21">#REF!</definedName>
    <definedName name="___Tab22">#REF!</definedName>
    <definedName name="___Tab23">#REF!</definedName>
    <definedName name="___Tab24">#REF!</definedName>
    <definedName name="___Tab26">#REF!</definedName>
    <definedName name="___Tab27">#REF!</definedName>
    <definedName name="___Tab28">#REF!</definedName>
    <definedName name="___Tab29">#REF!</definedName>
    <definedName name="___TAB3">#REF!</definedName>
    <definedName name="___Tab30">#REF!</definedName>
    <definedName name="___Tab31">#REF!</definedName>
    <definedName name="___Tab32">#REF!</definedName>
    <definedName name="___Tab33">#REF!</definedName>
    <definedName name="___Tab34">#REF!</definedName>
    <definedName name="___Tab35">#REF!</definedName>
    <definedName name="___TAB4">#REF!</definedName>
    <definedName name="___TAB5">#REF!</definedName>
    <definedName name="___TAB7">#REF!</definedName>
    <definedName name="___TAB8">#REF!</definedName>
    <definedName name="___WB2">#REF!</definedName>
    <definedName name="___WEO1">#REF!</definedName>
    <definedName name="___WEO2">#REF!</definedName>
    <definedName name="___YR0110">'[11]Imp:DSA output'!$O$9:$R$464</definedName>
    <definedName name="___YR89">'[11]Imp:DSA output'!$C$9:$C$464</definedName>
    <definedName name="___YR90">'[11]Imp:DSA output'!$D$9:$D$464</definedName>
    <definedName name="___YR91">'[11]Imp:DSA output'!$E$9:$E$464</definedName>
    <definedName name="___YR92">'[11]Imp:DSA output'!$F$9:$F$464</definedName>
    <definedName name="___YR93">'[11]Imp:DSA output'!$G$9:$G$464</definedName>
    <definedName name="___YR94">'[11]Imp:DSA output'!$H$9:$H$464</definedName>
    <definedName name="___YR95">'[11]Imp:DSA output'!$I$9:$I$464</definedName>
    <definedName name="__123Graph_A" hidden="1">#REF!</definedName>
    <definedName name="__123Graph_AREER" hidden="1">#REF!</definedName>
    <definedName name="__123Graph_B" hidden="1">'[12]Quarterly Program'!#REF!</definedName>
    <definedName name="__123Graph_BCurrent" hidden="1">[13]G!#REF!</definedName>
    <definedName name="__123Graph_BGDP" hidden="1">'[12]Quarterly Program'!#REF!</definedName>
    <definedName name="__123Graph_BMONEY" hidden="1">'[12]Quarterly Program'!#REF!</definedName>
    <definedName name="__123Graph_BREER" hidden="1">#REF!</definedName>
    <definedName name="__123Graph_CREER" hidden="1">#REF!</definedName>
    <definedName name="__1r">#REF!</definedName>
    <definedName name="__A1">[14]Uganda!$W$41</definedName>
    <definedName name="__all1">#REF!</definedName>
    <definedName name="__aze1">#REF!</definedName>
    <definedName name="__aze2">#REF!</definedName>
    <definedName name="__aze3">#REF!</definedName>
    <definedName name="__BOP1">#REF!</definedName>
    <definedName name="__BOP2">[7]BoP!#REF!</definedName>
    <definedName name="__COL1">[8]SimInp1:ModDef!$A$1:$V$130</definedName>
    <definedName name="__DAT1">[4]Price!$A$9:$F$15</definedName>
    <definedName name="__DAT2">[4]Price!$A$19:$F$25</definedName>
    <definedName name="__DAT3">[4]Price!$A$29:$F$35</definedName>
    <definedName name="__DAT4">[4]Price!$H$9:$M$15</definedName>
    <definedName name="__DAT5">[4]Price!$H$19:$M$25</definedName>
    <definedName name="__DAT6">[4]Price!$H$29:$M$35</definedName>
    <definedName name="__DAT7">[4]Price!$A$39:$F$45</definedName>
    <definedName name="__DAT8">[4]Price!$H$39:$M$45</definedName>
    <definedName name="__DCF2">#REF!</definedName>
    <definedName name="__END94">#REF!</definedName>
    <definedName name="__EXP5">#REF!</definedName>
    <definedName name="__EXP6">#REF!</definedName>
    <definedName name="__EXP7">#REF!</definedName>
    <definedName name="__EXP9">#REF!</definedName>
    <definedName name="__FDS_HYPERLINK_TOGGLE_STATE__" hidden="1">"ON"</definedName>
    <definedName name="__FYE2">[3]Inputs!#REF!</definedName>
    <definedName name="__IMP10">#REF!</definedName>
    <definedName name="__IMP2">#REF!</definedName>
    <definedName name="__IMP4">#REF!</definedName>
    <definedName name="__IMP6">#REF!</definedName>
    <definedName name="__IMP7">#REF!</definedName>
    <definedName name="__IMP8">#REF!</definedName>
    <definedName name="__LBO1">#REF!</definedName>
    <definedName name="__Low52">[5]D!$M$12</definedName>
    <definedName name="__lp280202">#REF!</definedName>
    <definedName name="__MCV1">[9]Q2!$E$64:$AH$64</definedName>
    <definedName name="__MTS2">'[10]Annual Tables'!#REF!</definedName>
    <definedName name="__PAG2">[10]Index!#REF!</definedName>
    <definedName name="__PAG3">[10]Index!#REF!</definedName>
    <definedName name="__PAG4">[10]Index!#REF!</definedName>
    <definedName name="__PAG5">[10]Index!#REF!</definedName>
    <definedName name="__PAG6">[10]Index!#REF!</definedName>
    <definedName name="__PAG7">#REF!</definedName>
    <definedName name="__pg2">#REF!</definedName>
    <definedName name="__pg3">#REF!</definedName>
    <definedName name="__PG4">#REF!</definedName>
    <definedName name="__PG5">#REF!</definedName>
    <definedName name="__pg6">#REF!</definedName>
    <definedName name="__pg7">#REF!</definedName>
    <definedName name="__PIK1">#REF!</definedName>
    <definedName name="__RES2">[7]RES!#REF!</definedName>
    <definedName name="__SUM2">#REF!</definedName>
    <definedName name="__sum3">#REF!</definedName>
    <definedName name="__SYN1">[6]IS!$F$16</definedName>
    <definedName name="__SYN2">[6]IS!$G$16</definedName>
    <definedName name="__tab06">#REF!</definedName>
    <definedName name="__tab07">#REF!</definedName>
    <definedName name="__TAB1">#REF!</definedName>
    <definedName name="__TAB10">#REF!</definedName>
    <definedName name="__Tab11">#REF!</definedName>
    <definedName name="__TAB12">#REF!</definedName>
    <definedName name="__Tab19">#REF!</definedName>
    <definedName name="__TAB2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TAB4">#REF!</definedName>
    <definedName name="__TAB5">#REF!</definedName>
    <definedName name="__TAB7">#REF!</definedName>
    <definedName name="__TAB8">#REF!</definedName>
    <definedName name="__WB2">#REF!</definedName>
    <definedName name="__WEO1">#REF!</definedName>
    <definedName name="__WEO2">#REF!</definedName>
    <definedName name="__xlfn.IFERROR" hidden="1">#NAME?</definedName>
    <definedName name="__xlfn.RTD" hidden="1">#NAME?</definedName>
    <definedName name="__YR0110">'[11]Imp:DSA output'!$O$9:$R$464</definedName>
    <definedName name="__YR89">'[11]Imp:DSA output'!$C$9:$C$464</definedName>
    <definedName name="__YR90">'[11]Imp:DSA output'!$D$9:$D$464</definedName>
    <definedName name="__YR91">'[11]Imp:DSA output'!$E$9:$E$464</definedName>
    <definedName name="__YR92">'[11]Imp:DSA output'!$F$9:$F$464</definedName>
    <definedName name="__YR93">'[11]Imp:DSA output'!$G$9:$G$464</definedName>
    <definedName name="__YR94">'[11]Imp:DSA output'!$H$9:$H$464</definedName>
    <definedName name="__YR95">'[11]Imp:DSA output'!$I$9:$I$464</definedName>
    <definedName name="_1" hidden="1">#REF!</definedName>
    <definedName name="_1_0pf1">[15]DIAMOND!#REF!</definedName>
    <definedName name="_10i">[15]DIAMOND!#REF!</definedName>
    <definedName name="_10Macros_Import_.qbop">[16]!'[Macros Import].qbop'</definedName>
    <definedName name="_11__123Graph_BCPI_ER_LOG" hidden="1">#REF!</definedName>
    <definedName name="_12twe">#REF!</definedName>
    <definedName name="_13__123Graph_BIBA_IBRD" hidden="1">#REF!</definedName>
    <definedName name="_14_0i">[15]DIAMOND!#REF!</definedName>
    <definedName name="_15__123Graph_ACPI_ER_LOG" hidden="1">#REF!</definedName>
    <definedName name="_15_0i">[15]DIAMOND!#REF!</definedName>
    <definedName name="_16_0i">[15]DIAMOND!#REF!</definedName>
    <definedName name="_18Macros_Import_.qbop">[17]!'[Macros Import].qbop'</definedName>
    <definedName name="_1994">#REF!</definedName>
    <definedName name="_1995">#REF!</definedName>
    <definedName name="_1996">#REF!</definedName>
    <definedName name="_1997">#REF!</definedName>
    <definedName name="_1998">#REF!</definedName>
    <definedName name="_1999">#REF!</definedName>
    <definedName name="_1Q94">#REF!</definedName>
    <definedName name="_1Q95">#REF!</definedName>
    <definedName name="_1r">#REF!</definedName>
    <definedName name="_2_0pf1">[15]DIAMOND!#REF!</definedName>
    <definedName name="_20__123Graph_BCPI_ER_LOG" hidden="1">#REF!</definedName>
    <definedName name="_22_0twe">#REF!</definedName>
    <definedName name="_23_0twe">#REF!</definedName>
    <definedName name="_24_0twe">#REF!</definedName>
    <definedName name="_25__123Graph_BIBA_IBRD" hidden="1">#REF!</definedName>
    <definedName name="_2Macros_Import_.qbop">[18]!'[Macros Import].qbop'</definedName>
    <definedName name="_2pf1">[15]DIAMOND!#REF!</definedName>
    <definedName name="_2Q94">#REF!</definedName>
    <definedName name="_2Q95">#REF!</definedName>
    <definedName name="_3__123Graph_ACPI_ER_LOG" hidden="1">[19]ER!#REF!</definedName>
    <definedName name="_3_0i">[15]DIAMOND!#REF!</definedName>
    <definedName name="_3Macros_Import_.qbop">[18]!'[Macros Import].qbop'</definedName>
    <definedName name="_3Q94">#REF!</definedName>
    <definedName name="_3Q95">#REF!</definedName>
    <definedName name="_4__123Graph_BCPI_ER_LOG" hidden="1">[19]ER!#REF!</definedName>
    <definedName name="_4_0i">[15]DIAMOND!#REF!</definedName>
    <definedName name="_4_0twe">#REF!</definedName>
    <definedName name="_4Macros_Import_.qbop">[17]!'[Macros Import].qbop'</definedName>
    <definedName name="_4pf1">[15]DIAMOND!#REF!</definedName>
    <definedName name="_4Q94">#REF!</definedName>
    <definedName name="_4Q95">#REF!</definedName>
    <definedName name="_5__123Graph_ACPI_ER_LOG" hidden="1">#REF!</definedName>
    <definedName name="_5__123Graph_BIBA_IBRD" hidden="1">[19]WB!#REF!</definedName>
    <definedName name="_5i">[15]DIAMOND!#REF!</definedName>
    <definedName name="_5Macros_Import_.qbop">[20]!'[Macros Import].qbop'</definedName>
    <definedName name="_5r">#REF!</definedName>
    <definedName name="_6__123Graph_ACPI_ER_LOG" hidden="1">[21]ER!#REF!</definedName>
    <definedName name="_6_0i">[15]DIAMOND!#REF!</definedName>
    <definedName name="_6_0pf1">[15]DIAMOND!#REF!</definedName>
    <definedName name="_6_0twe">#REF!</definedName>
    <definedName name="_6twe">#REF!</definedName>
    <definedName name="_7__123Graph_BCPI_ER_LOG" hidden="1">#REF!</definedName>
    <definedName name="_7_0pf1">[15]DIAMOND!#REF!</definedName>
    <definedName name="_8__123Graph_BIBA_IBRD" hidden="1">[21]WB!#REF!</definedName>
    <definedName name="_8_0pf1">[15]DIAMOND!#REF!</definedName>
    <definedName name="_8_0twe">#REF!</definedName>
    <definedName name="_9__123Graph_ACPI_ER_LOG" hidden="1">#REF!</definedName>
    <definedName name="_9__123Graph_BIBA_IBRD" hidden="1">#REF!</definedName>
    <definedName name="_all1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aze1">#REF!</definedName>
    <definedName name="_aze2">#REF!</definedName>
    <definedName name="_aze3">#REF!</definedName>
    <definedName name="_BOP1">#REF!</definedName>
    <definedName name="_BOP2">[22]BoP!#REF!</definedName>
    <definedName name="_c75213">#REF!</definedName>
    <definedName name="_c81453">#REF!</definedName>
    <definedName name="_COL1">[8]SimInp1:ModDef!$A$1:$V$130</definedName>
    <definedName name="_DAT1">[4]Price!$A$9:$F$15</definedName>
    <definedName name="_DAT2">[4]Price!$A$19:$F$25</definedName>
    <definedName name="_DAT3">[4]Price!$A$29:$F$35</definedName>
    <definedName name="_DAT4">[4]Price!$H$9:$M$15</definedName>
    <definedName name="_DAT5">[4]Price!$H$19:$M$25</definedName>
    <definedName name="_DAT6">[4]Price!$H$29:$M$35</definedName>
    <definedName name="_DAT7">[4]Price!$A$39:$F$45</definedName>
    <definedName name="_DAT8">[4]Price!$H$39:$M$45</definedName>
    <definedName name="_DCF2">#REF!</definedName>
    <definedName name="_END94">#REF!</definedName>
    <definedName name="_EXP5">#REF!</definedName>
    <definedName name="_EXP6">#REF!</definedName>
    <definedName name="_EXP7">#REF!</definedName>
    <definedName name="_EXP9">#REF!</definedName>
    <definedName name="_Fill" hidden="1">#REF!</definedName>
    <definedName name="_xlnm._FilterDatabase" localSheetId="0" hidden="1">დევნილები!$B$3:$H$97</definedName>
    <definedName name="_xlnm._FilterDatabase" localSheetId="3" hidden="1">მეურვეობა!$B$8:$H$274</definedName>
    <definedName name="_xlnm._FilterDatabase" localSheetId="1" hidden="1">'მომსახურების სააგენტო'!$A$1:$A$625</definedName>
    <definedName name="_FYE2">[3]Inputs!#REF!</definedName>
    <definedName name="_IMP10">#REF!</definedName>
    <definedName name="_IMP2">#REF!</definedName>
    <definedName name="_IMP4">#REF!</definedName>
    <definedName name="_IMP6">#REF!</definedName>
    <definedName name="_IMP7">#REF!</definedName>
    <definedName name="_IMP8">#REF!</definedName>
    <definedName name="_LBO1">#REF!</definedName>
    <definedName name="_Low52">[5]D!$M$12</definedName>
    <definedName name="_lp280202">#REF!</definedName>
    <definedName name="_MCV1">[23]Q2!$E$64:$AH$64</definedName>
    <definedName name="_MTS2">'[10]Annual Tables'!#REF!</definedName>
    <definedName name="_Order1" hidden="1">0</definedName>
    <definedName name="_Order2" hidden="1">0</definedName>
    <definedName name="_PAG2">[10]Index!#REF!</definedName>
    <definedName name="_PAG3">[10]Index!#REF!</definedName>
    <definedName name="_PAG4">[10]Index!#REF!</definedName>
    <definedName name="_PAG5">[10]Index!#REF!</definedName>
    <definedName name="_PAG6">[10]Index!#REF!</definedName>
    <definedName name="_PAG7">#REF!</definedName>
    <definedName name="_pg1">#REF!</definedName>
    <definedName name="_pg2">#REF!</definedName>
    <definedName name="_pg3">#REF!</definedName>
    <definedName name="_PG4">#REF!</definedName>
    <definedName name="_PG5">#REF!</definedName>
    <definedName name="_pg6">#REF!</definedName>
    <definedName name="_pg7">#REF!</definedName>
    <definedName name="_PIK1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ES2">[22]RES!#REF!</definedName>
    <definedName name="_SUM2">#REF!</definedName>
    <definedName name="_sum3">#REF!</definedName>
    <definedName name="_SYN1">[6]IS!$F$16</definedName>
    <definedName name="_SYN2">[6]IS!$G$16</definedName>
    <definedName name="_tab06">#REF!</definedName>
    <definedName name="_tab07">#REF!</definedName>
    <definedName name="_TAB1">#REF!</definedName>
    <definedName name="_TAB10">#REF!</definedName>
    <definedName name="_Tab11">#REF!</definedName>
    <definedName name="_TAB12">#REF!</definedName>
    <definedName name="_Tab19">#REF!</definedName>
    <definedName name="_TAB2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TAB4">#REF!</definedName>
    <definedName name="_TAB5">#REF!</definedName>
    <definedName name="_TAB7">#REF!</definedName>
    <definedName name="_TAB8">#REF!</definedName>
    <definedName name="_Table2_Out" hidden="1">#REF!</definedName>
    <definedName name="_WB2">#REF!</definedName>
    <definedName name="_WEO1">#REF!</definedName>
    <definedName name="_WEO2">#REF!</definedName>
    <definedName name="_YR0110">'[11]Imp:DSA output'!$O$9:$R$464</definedName>
    <definedName name="_YR89">'[11]Imp:DSA output'!$C$9:$C$464</definedName>
    <definedName name="_YR90">'[11]Imp:DSA output'!$D$9:$D$464</definedName>
    <definedName name="_YR91">'[11]Imp:DSA output'!$E$9:$E$464</definedName>
    <definedName name="_YR92">'[11]Imp:DSA output'!$F$9:$F$464</definedName>
    <definedName name="_YR93">'[11]Imp:DSA output'!$G$9:$G$464</definedName>
    <definedName name="_YR94">'[11]Imp:DSA output'!$H$9:$H$464</definedName>
    <definedName name="_YR95">'[11]Imp:DSA output'!$I$9:$I$464</definedName>
    <definedName name="_Z">[2]Imp!#REF!</definedName>
    <definedName name="a">#REF!</definedName>
    <definedName name="A_line">#REF!</definedName>
    <definedName name="AAA">#REF!</definedName>
    <definedName name="Account_Balance">#REF!</definedName>
    <definedName name="Accounting">[1]Assum!#REF!</definedName>
    <definedName name="ACQ">#REF!</definedName>
    <definedName name="ACTIVATE">#REF!</definedName>
    <definedName name="ACTIVE">[24]Sheet2!#REF!</definedName>
    <definedName name="ACTIVE2">[24]Sheet2!#REF!</definedName>
    <definedName name="adgil.nagdi">'[25]GFSM2001 Functional'!#REF!</definedName>
    <definedName name="adgilobrivi">'[25]GFSM2001 Functional'!#REF!</definedName>
    <definedName name="adjust" hidden="1">{"Rpt1",#N/A,FALSE,"Recap";"Rpt1",#N/A,FALSE,"Charts"}</definedName>
    <definedName name="adjusted" hidden="1">{"Rpt1",#N/A,FALSE,"Recap";"Rpt1",#N/A,FALSE,"Charts"}</definedName>
    <definedName name="adsda">#REF!</definedName>
    <definedName name="af">#REF!</definedName>
    <definedName name="ALL">'[11]Imp:DSA output'!$C$9:$R$464</definedName>
    <definedName name="allassets1">#REF!</definedName>
    <definedName name="Allocation">[26]წმინდა_ამოღება!$C:$C</definedName>
    <definedName name="amort">#REF!</definedName>
    <definedName name="amortization">#REF!</definedName>
    <definedName name="amt">#REF!</definedName>
    <definedName name="angarishi">[27]Sheet2!$A$1:$A$3</definedName>
    <definedName name="ANLAGE_III">[28]Anlagevermögen!$A$1:$Z$29</definedName>
    <definedName name="Annotate_Area">#REF!</definedName>
    <definedName name="AnnotateNote1">#REF!</definedName>
    <definedName name="AnnotateStart">#REF!</definedName>
    <definedName name="AprSun1">#N/A</definedName>
    <definedName name="as">#REF!</definedName>
    <definedName name="AS2DocOpenMode" hidden="1">"AS2DocumentEdit"</definedName>
    <definedName name="AS2HasNoAutoHeaderFooter">"OFF"</definedName>
    <definedName name="AS2NamedRange" hidden="1">15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f">[29]Contents!$B$8</definedName>
    <definedName name="ase">#REF!</definedName>
    <definedName name="asfdsaf">#REF!</definedName>
    <definedName name="assump_esaf_98">#REF!</definedName>
    <definedName name="assump97_rev">#REF!</definedName>
    <definedName name="assumptions">#REF!</definedName>
    <definedName name="atrade">[18]!atrade</definedName>
    <definedName name="AugSun1">#N/A</definedName>
    <definedName name="AvgPrice">#REF!</definedName>
    <definedName name="AxesFormat">'[30]2013 User Defined Template'!AxesFormat</definedName>
    <definedName name="b">#REF!</definedName>
    <definedName name="B1a1">#REF!</definedName>
    <definedName name="ba">#REF!</definedName>
    <definedName name="BACK_A">#REF!</definedName>
    <definedName name="baku1">#REF!</definedName>
    <definedName name="Balance_of_payments">#REF!</definedName>
    <definedName name="BankCode">[31]Info!$C$1</definedName>
    <definedName name="BankName">[31]Info!$B$1</definedName>
    <definedName name="banks">'[32]DMB prog'!$E$4:$AT$42</definedName>
    <definedName name="BanksData1">#REF!</definedName>
    <definedName name="BanksVBCFnames1">#REF!</definedName>
    <definedName name="BASDAT">'[10]Annual Tables'!#REF!</definedName>
    <definedName name="BaseYear">[33]Controls!$C$23</definedName>
    <definedName name="basic_level">'[34]Threshold Table'!$A$6:$C$11</definedName>
    <definedName name="Batumi_debt">#REF!</definedName>
    <definedName name="bb" hidden="1">{"Riqfin97",#N/A,FALSE,"Tran";"Riqfinpro",#N/A,FALSE,"Tran"}</definedName>
    <definedName name="BBB">#REF!</definedName>
    <definedName name="BCA">#REF!</definedName>
    <definedName name="BCA_1">#N/A</definedName>
    <definedName name="BCA_GDP">#N/A</definedName>
    <definedName name="BCA_NGDP">#REF!</definedName>
    <definedName name="BE">#REF!</definedName>
    <definedName name="BE_1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DE">#REF!</definedName>
    <definedName name="BeginDate">#REF!</definedName>
    <definedName name="BeginDate2">#REF!</definedName>
    <definedName name="BeginDate3">#REF!</definedName>
    <definedName name="BeginDate4">#REF!</definedName>
    <definedName name="beneficiar">[35]Sheet3!$M$15:$M$17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#REF!</definedName>
    <definedName name="BF_1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#REF!</definedName>
    <definedName name="BFL_D_1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#REF!</definedName>
    <definedName name="BFRA_1">#N/A</definedName>
    <definedName name="BFUND">#REF!</definedName>
    <definedName name="BG_Del" hidden="1">15</definedName>
    <definedName name="BG_Ins" hidden="1">4</definedName>
    <definedName name="BG_Mod" hidden="1">6</definedName>
    <definedName name="BGS">#REF!</definedName>
    <definedName name="BI">#REF!</definedName>
    <definedName name="BI_1">#N/A</definedName>
    <definedName name="BIP">#REF!</definedName>
    <definedName name="BK">#REF!</definedName>
    <definedName name="BK_1">#N/A</definedName>
    <definedName name="BKF">#N/A</definedName>
    <definedName name="BKFA">#REF!</definedName>
    <definedName name="BKO">#REF!</definedName>
    <definedName name="BlackWhiteNote">#REF!</definedName>
    <definedName name="BLANK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M">#REF!</definedName>
    <definedName name="BMG">#REF!</definedName>
    <definedName name="BMII">#REF!</definedName>
    <definedName name="BMII_1">#N/A</definedName>
    <definedName name="BMII_7">#REF!</definedName>
    <definedName name="BMIIB">#N/A</definedName>
    <definedName name="BMIIG">#N/A</definedName>
    <definedName name="BMS">#REF!</definedName>
    <definedName name="Bolivia">#REF!</definedName>
    <definedName name="Bond">'[36]Sensitivity Drivers'!$A$37</definedName>
    <definedName name="Bond_Balance">'[33]Debt Profile'!$F$189:$F$201-'[33]Debt Profile'!$G$190:$G$201</definedName>
    <definedName name="Bond_Balance_2">'[33]Debt Profile'!$F$204:$F$215-'[33]Debt Profile'!$G$205:$G$214</definedName>
    <definedName name="BOP">#REF!</definedName>
    <definedName name="BOP_1">#N/A</definedName>
    <definedName name="BOPUSD">#REF!</definedName>
    <definedName name="Branch">'[37]Statistics by Product (Source )'!$A$2:$A$21948</definedName>
    <definedName name="BRASS">#REF!</definedName>
    <definedName name="BRASS_1">#REF!</definedName>
    <definedName name="BRASS_6">#REF!</definedName>
    <definedName name="Brazil">#REF!</definedName>
    <definedName name="BRO">#REF!</definedName>
    <definedName name="BROWN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S_A">#REF!</definedName>
    <definedName name="BS_Intangibles">[38]BS!#REF!</definedName>
    <definedName name="BS_T">#REF!</definedName>
    <definedName name="bsacq">#REF!</definedName>
    <definedName name="bsopen">#REF!</definedName>
    <definedName name="bspfma">#REF!</definedName>
    <definedName name="bstar">#REF!</definedName>
    <definedName name="BTR">#REF!</definedName>
    <definedName name="BTRG">#REF!</definedName>
    <definedName name="budfin">#REF!</definedName>
    <definedName name="Budget_expenditure">#REF!</definedName>
    <definedName name="budget_financing">#REF!</definedName>
    <definedName name="Budget_revenue">#REF!</definedName>
    <definedName name="bw">'[32]MS data prog'!$CE$68</definedName>
    <definedName name="BX">#REF!</definedName>
    <definedName name="BXG">#REF!</definedName>
    <definedName name="BXS">#REF!</definedName>
    <definedName name="c4445.">#REF!</definedName>
    <definedName name="c5901.">#REF!</definedName>
    <definedName name="caca" hidden="1">{#N/A,#N/A,FALSE,"CB";#N/A,#N/A,FALSE,"CMB";#N/A,#N/A,FALSE,"BSYS";#N/A,#N/A,FALSE,"NBFI";#N/A,#N/A,FALSE,"FSYS"}</definedName>
    <definedName name="caca2">#N/A</definedName>
    <definedName name="CalcMCV_4">#REF!</definedName>
    <definedName name="calcNGS_NGDP">#N/A</definedName>
    <definedName name="CalendarYear">#REF!</definedName>
    <definedName name="capst">'[39]Mkt Cap'!#REF!</definedName>
    <definedName name="CAR_CAT">[24]Sheet2!#REF!</definedName>
    <definedName name="CAR_SEATS">[24]Sheet2!#REF!</definedName>
    <definedName name="carbcodes">#REF!</definedName>
    <definedName name="Case1">#REF!</definedName>
    <definedName name="case2">#REF!</definedName>
    <definedName name="casedown">#REF!</definedName>
    <definedName name="cash">#REF!</definedName>
    <definedName name="cash1">#REF!</definedName>
    <definedName name="CashNotes1">#REF!</definedName>
    <definedName name="Category">'[40]Data Validation'!$C$27:$K$27</definedName>
    <definedName name="cc">#REF!</definedName>
    <definedName name="CCC">#REF!</definedName>
    <definedName name="ccccc" hidden="1">{"10yp key data",#N/A,FALSE,"Market Data"}</definedName>
    <definedName name="CCPCMultiple">#REF!</definedName>
    <definedName name="Cellsdown">#REF!</definedName>
    <definedName name="CEPS">'[41]Pro Forma'!#REF!</definedName>
    <definedName name="cf">#REF!</definedName>
    <definedName name="CF_AccruedExpenses">#REF!</definedName>
    <definedName name="CF_Amortization">[38]CFS!#REF!</definedName>
    <definedName name="CF_Cash">#REF!</definedName>
    <definedName name="CF_CurrentLTDebit">#REF!</definedName>
    <definedName name="CF_DeferredTax">#REF!</definedName>
    <definedName name="CF_Dividends">#REF!</definedName>
    <definedName name="CF_Intangibles">#REF!</definedName>
    <definedName name="CF_Inventories">#REF!</definedName>
    <definedName name="CF_Investments">#REF!</definedName>
    <definedName name="CF_LTDebt">#REF!</definedName>
    <definedName name="CF_NetIncome">#REF!</definedName>
    <definedName name="CF_Payables">#REF!</definedName>
    <definedName name="CF_PrepaidExpenses">#REF!</definedName>
    <definedName name="CF_Property">#REF!</definedName>
    <definedName name="CF_Receivables">#REF!</definedName>
    <definedName name="CF_Shares">#REF!</definedName>
    <definedName name="CF_Taxation">#REF!</definedName>
    <definedName name="cfacq">#REF!</definedName>
    <definedName name="cfpfma">#REF!</definedName>
    <definedName name="CFPS_Curr_Yr">#REF!</definedName>
    <definedName name="CFPS_Lst_Yr">#REF!</definedName>
    <definedName name="CFPS_Next_Yr">#REF!</definedName>
    <definedName name="cftar">#REF!</definedName>
    <definedName name="CHAIRMAN">[24]Sheet2!#REF!</definedName>
    <definedName name="chart_print">#REF!</definedName>
    <definedName name="chart4" hidden="1">{#N/A,#N/A,FALSE,"CB";#N/A,#N/A,FALSE,"CMB";#N/A,#N/A,FALSE,"NBFI"}</definedName>
    <definedName name="chart4_1" hidden="1">{#N/A,#N/A,FALSE,"CB";#N/A,#N/A,FALSE,"CMB";#N/A,#N/A,FALSE,"NBFI"}</definedName>
    <definedName name="chart4_2" hidden="1">{#N/A,#N/A,FALSE,"CB";#N/A,#N/A,FALSE,"CMB";#N/A,#N/A,FALSE,"NBFI"}</definedName>
    <definedName name="ChartA" hidden="1">{#N/A,#N/A,FALSE,"CB";#N/A,#N/A,FALSE,"CMB";#N/A,#N/A,FALSE,"NBFI"}</definedName>
    <definedName name="ChartA_1" hidden="1">{#N/A,#N/A,FALSE,"CB";#N/A,#N/A,FALSE,"CMB";#N/A,#N/A,FALSE,"NBFI"}</definedName>
    <definedName name="ChartA_2" hidden="1">{#N/A,#N/A,FALSE,"CB";#N/A,#N/A,FALSE,"CMB";#N/A,#N/A,FALSE,"NBFI"}</definedName>
    <definedName name="Chartvel" hidden="1">{#N/A,#N/A,FALSE,"CB";#N/A,#N/A,FALSE,"CMB";#N/A,#N/A,FALSE,"BSYS";#N/A,#N/A,FALSE,"NBFI";#N/A,#N/A,FALSE,"FSYS"}</definedName>
    <definedName name="Chartvel_1" hidden="1">{#N/A,#N/A,FALSE,"CB";#N/A,#N/A,FALSE,"CMB";#N/A,#N/A,FALSE,"BSYS";#N/A,#N/A,FALSE,"NBFI";#N/A,#N/A,FALSE,"FSYS"}</definedName>
    <definedName name="Chartvel_2" hidden="1">{#N/A,#N/A,FALSE,"CB";#N/A,#N/A,FALSE,"CMB";#N/A,#N/A,FALSE,"BSYS";#N/A,#N/A,FALSE,"NBFI";#N/A,#N/A,FALSE,"FSYS"}</definedName>
    <definedName name="CHILE">#REF!</definedName>
    <definedName name="CHK">#REF!</definedName>
    <definedName name="CHK1.1">#REF!</definedName>
    <definedName name="CHK2.1">#REF!</definedName>
    <definedName name="CHK2.2">#REF!</definedName>
    <definedName name="CHK2.3">#REF!</definedName>
    <definedName name="CHK5.1">#REF!</definedName>
    <definedName name="chkIpoPrice">#REF!</definedName>
    <definedName name="choice">#REF!</definedName>
    <definedName name="Choices_Wrapper">'[30]2013 User Defined Template'!Choices_Wrapper</definedName>
    <definedName name="Choxa2016">[42]SAK!$AO$69</definedName>
    <definedName name="chtDates">OFFSET(#REF!,1,1,#REF!,1)</definedName>
    <definedName name="CI_Inflation_0">[43]General!$G$28</definedName>
    <definedName name="CI_Inflation_1">[43]General!$H$28</definedName>
    <definedName name="CI_Inflation_10">[43]General!$Q$28</definedName>
    <definedName name="CI_Inflation_2">[43]General!$I$28</definedName>
    <definedName name="CI_Inflation_3">[43]General!$J$28</definedName>
    <definedName name="CI_Inflation_4">[43]General!$K$28</definedName>
    <definedName name="CI_Inflation_5">[43]General!$L$28</definedName>
    <definedName name="CI_Inflation_6">[43]General!$M$28</definedName>
    <definedName name="CI_Inflation_7">[43]General!$N$28</definedName>
    <definedName name="CI_Inflation_8">[43]General!$O$28</definedName>
    <definedName name="CI_Inflation_9">[43]General!$P$28</definedName>
    <definedName name="cirr">#REF!</definedName>
    <definedName name="clientname">'[44]ბიზნეს ინფო'!$M$8</definedName>
    <definedName name="Cnsl.Bonus.Perc">5%</definedName>
    <definedName name="cntryname">'[45]country name lookup'!$A$1:$B$50</definedName>
    <definedName name="COA">#REF!</definedName>
    <definedName name="codes">#REF!</definedName>
    <definedName name="Companies">[46]Comps!$A$13:$A$20,[46]Comps!#REF!</definedName>
    <definedName name="Company">[33]Controls!$C$6</definedName>
    <definedName name="company.name">[47]inputs!$F$2</definedName>
    <definedName name="CompanyName">[5]D!$B$5</definedName>
    <definedName name="CompanyName1">#REF!</definedName>
    <definedName name="CompanyName2">#REF!</definedName>
    <definedName name="CompanyName3">#REF!</definedName>
    <definedName name="CompanyName4">#REF!</definedName>
    <definedName name="CompanyTicker1">#REF!</definedName>
    <definedName name="CompanyTicker2">#REF!</definedName>
    <definedName name="CompanyTicker3">#REF!</definedName>
    <definedName name="CompanyTicker4">#REF!</definedName>
    <definedName name="Comparison">#REF!</definedName>
    <definedName name="compname">#REF!</definedName>
    <definedName name="CONCK">#REF!</definedName>
    <definedName name="Cons">#REF!</definedName>
    <definedName name="consol1">#REF!</definedName>
    <definedName name="CONTRIB">#REF!</definedName>
    <definedName name="conv">#REF!</definedName>
    <definedName name="Conv.Cap">'[47]FELINE PUMAS'!$H$6</definedName>
    <definedName name="Conv_Premium">#REF!</definedName>
    <definedName name="ConversionRates">'[37]Manual Input'!$D$7:$O$8</definedName>
    <definedName name="ConversionType">'[37]Statistics by Product (Source )'!#REF!</definedName>
    <definedName name="Convert">#REF!</definedName>
    <definedName name="Convertible_Debt_1_5">#REF!</definedName>
    <definedName name="Convertible_Debt_2_5">#REF!</definedName>
    <definedName name="Convertible_Debt_3_5">#REF!</definedName>
    <definedName name="Convertible_Debt_4_5">#REF!</definedName>
    <definedName name="Convertible_Debt_5_5">#REF!</definedName>
    <definedName name="Convertible_Debt_6_5">#REF!</definedName>
    <definedName name="Convertible_Preferred_1_5">#REF!</definedName>
    <definedName name="Convertible_Preferred_2_5">#REF!</definedName>
    <definedName name="Convertible_Preferred_3_5">#REF!</definedName>
    <definedName name="Convertible_Preferred_4_5">#REF!</definedName>
    <definedName name="Convertible_Preferred_5_5">#REF!</definedName>
    <definedName name="Convertible_Preferred_6_5">#REF!</definedName>
    <definedName name="copy_area">#REF!</definedName>
    <definedName name="Copytodebt">'[2]in-out'!#REF!</definedName>
    <definedName name="CorW">'[48]W&amp;T'!$C$19</definedName>
    <definedName name="Cost_fung">#REF!</definedName>
    <definedName name="costacq">#REF!</definedName>
    <definedName name="COUNT">#REF!</definedName>
    <definedName name="COUNTER">#REF!</definedName>
    <definedName name="CountryCode">[49]ToC!$B$9</definedName>
    <definedName name="CountryName">[49]ToC!$B$7</definedName>
    <definedName name="countt">#REF!</definedName>
    <definedName name="CPF">#REF!</definedName>
    <definedName name="CPI_Core">#REF!</definedName>
    <definedName name="CPI_NAT_monthly">#REF!</definedName>
    <definedName name="Credit_Products">#REF!</definedName>
    <definedName name="CRestrMicro">[50]RestrMicro!$F$17</definedName>
    <definedName name="CriteriaConversion">'[37]USD Conversions'!$B$6:$E$69</definedName>
    <definedName name="CriteriaID">'[37]Statistics by Product (Source )'!$H$2:$H$21948</definedName>
    <definedName name="Crng_Landscape">#REF!</definedName>
    <definedName name="Crng_Normal">#REF!</definedName>
    <definedName name="Crng_Portrait">#REF!</definedName>
    <definedName name="Crng_WPane">#REF!</definedName>
    <definedName name="CSG" hidden="1">{"cap_structure",#N/A,FALSE,"Graph-Mkt Cap";"price",#N/A,FALSE,"Graph-Price";"ebit",#N/A,FALSE,"Graph-EBITDA";"ebitda",#N/A,FALSE,"Graph-EBITDA"}</definedName>
    <definedName name="curbanks">'[32]DMB prog'!$E$49:$AT$86</definedName>
    <definedName name="curr">[6]Inputs!#REF!</definedName>
    <definedName name="CurrencyCell">#REF!</definedName>
    <definedName name="CurrencySymbol">#REF!</definedName>
    <definedName name="Current_account">#REF!</definedName>
    <definedName name="Current_or_Future">'[40]Data Validation'!$C$28:$D$28</definedName>
    <definedName name="CurrentPrice">#REF!</definedName>
    <definedName name="CurRestSpr">[51]RestrSprint!$G$15</definedName>
    <definedName name="CurRestVB">[52]RestrVB!$G$15</definedName>
    <definedName name="CurrVintage">[53]Current!$D$66</definedName>
    <definedName name="CustomIndexDate">#REF!</definedName>
    <definedName name="CustomIndexValue">#REF!</definedName>
    <definedName name="Cwvu.GREY_ALL." hidden="1">#REF!</definedName>
    <definedName name="CY_Accounts_Receivable">#REF!</definedName>
    <definedName name="CY_Cash">#REF!</definedName>
    <definedName name="CY_Common_Equity">#REF!</definedName>
    <definedName name="CY_Cost_of_Sales">#REF!</definedName>
    <definedName name="CY_Current_Liabilities">#REF!</definedName>
    <definedName name="CY_Depreciation">#REF!</definedName>
    <definedName name="CY_Gross_Profit">#REF!</definedName>
    <definedName name="CY_Inc_Bef_Tax">#REF!</definedName>
    <definedName name="CY_Intangible_Assets">#REF!</definedName>
    <definedName name="CY_Interest_Expense">#REF!</definedName>
    <definedName name="CY_Inventory">#REF!</definedName>
    <definedName name="CY_LIABIL_EQUITY">#REF!</definedName>
    <definedName name="CY_LT_Debt">#REF!</definedName>
    <definedName name="CY_Market_Value_of_Equity">#REF!</definedName>
    <definedName name="CY_Marketable_Sec">#REF!</definedName>
    <definedName name="CY_NET_PROFIT">#REF!</definedName>
    <definedName name="CY_Net_Revenue">#REF!</definedName>
    <definedName name="CY_Operating_Income">#REF!</definedName>
    <definedName name="CY_Other_Curr_Assets">#REF!</definedName>
    <definedName name="CY_Other_LT_Assets">#REF!</definedName>
    <definedName name="CY_Other_LT_Liabilities">#REF!</definedName>
    <definedName name="CY_Preferred_Stock">#REF!</definedName>
    <definedName name="CY_QUICK_ASSETS">#REF!</definedName>
    <definedName name="CY_Retained_Earnings">#REF!</definedName>
    <definedName name="CY_Tangible_Assets">#REF!</definedName>
    <definedName name="CY_Tangible_Net_Worth">#REF!</definedName>
    <definedName name="CY_Taxes">#REF!</definedName>
    <definedName name="CY_TOTAL_ASSETS">#REF!</definedName>
    <definedName name="CY_TOTAL_CURR_ASSETS">#REF!</definedName>
    <definedName name="CY_TOTAL_DEBT">#REF!</definedName>
    <definedName name="CY_TOTAL_EQUITY">#REF!</definedName>
    <definedName name="CY_Working_Capital">#REF!</definedName>
    <definedName name="cyp">'[54]FS-97'!$BA$90</definedName>
    <definedName name="D">#REF!</definedName>
    <definedName name="D.FreqNum">[55]Sheet1!$D$10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a">#REF!</definedName>
    <definedName name="DataAdjust">#REF!</definedName>
    <definedName name="_xlnm.Database">#REF!</definedName>
    <definedName name="Database_MI">#REF!</definedName>
    <definedName name="DataRange">#REF!</definedName>
    <definedName name="date">#REF!</definedName>
    <definedName name="DateHeader">[33]Controls!$E$27</definedName>
    <definedName name="DATES">#REF!</definedName>
    <definedName name="DATES_A">#REF!</definedName>
    <definedName name="DATES_Q">#REF!</definedName>
    <definedName name="dates_w">#REF!</definedName>
    <definedName name="Dates1">#REF!</definedName>
    <definedName name="datesaze">#REF!</definedName>
    <definedName name="datestjk">#REF!</definedName>
    <definedName name="datesuzb">#REF!</definedName>
    <definedName name="DatesX">OFFSET([56]I_Rates!$A$5,1,0,COUNT([56]I_Rates!$A:$A)-1,1)</definedName>
    <definedName name="DB">#REF!</definedName>
    <definedName name="DB_Monitor">[49]ToC!$B$5</definedName>
    <definedName name="DBproj">#N/A</definedName>
    <definedName name="DCF">#REF!</definedName>
    <definedName name="DCF_A">#REF!</definedName>
    <definedName name="DCF_A2">#REF!</definedName>
    <definedName name="dcfsyn" hidden="1">{"summary1",#N/A,TRUE,"Comps";"summary2",#N/A,TRUE,"Comps";"summary3",#N/A,TRUE,"Comps"}</definedName>
    <definedName name="dd" hidden="1">{"Riqfin97",#N/A,FALSE,"Tran";"Riqfinpro",#N/A,FALSE,"Tran"}</definedName>
    <definedName name="ddd" hidden="1">{"Riqfin97",#N/A,FALSE,"Tran";"Riqfinpro",#N/A,FALSE,"Tran"}</definedName>
    <definedName name="ddddd" hidden="1">{"10yp tariffs",#N/A,FALSE,"Celtel alternative 6"}</definedName>
    <definedName name="dddddd" hidden="1">{"10yp profit and loss",#N/A,FALSE,"Celtel alternative 6"}</definedName>
    <definedName name="ddil">#REF!</definedName>
    <definedName name="DEBRIEF">#REF!</definedName>
    <definedName name="DEBT">#REF!</definedName>
    <definedName name="DEBT1">#REF!</definedName>
    <definedName name="DEBT10">#REF!</definedName>
    <definedName name="DEBT11">#REF!</definedName>
    <definedName name="DEBT12">#REF!</definedName>
    <definedName name="DEBT13">#REF!</definedName>
    <definedName name="DEBT14">#REF!</definedName>
    <definedName name="DEBT15">#REF!</definedName>
    <definedName name="DEBT16">#REF!</definedName>
    <definedName name="DEBT2">#REF!</definedName>
    <definedName name="DEBT3">#REF!</definedName>
    <definedName name="DEBT4">#REF!</definedName>
    <definedName name="DEBT5">#REF!</definedName>
    <definedName name="DEBT6">#REF!</definedName>
    <definedName name="DEBT7">#REF!</definedName>
    <definedName name="DEBT8">#REF!</definedName>
    <definedName name="DEBT9">#REF!</definedName>
    <definedName name="debtacq">#REF!</definedName>
    <definedName name="DebtbyCap">[5]D!$Q$31</definedName>
    <definedName name="debtpfma">#REF!</definedName>
    <definedName name="debttar">#REF!</definedName>
    <definedName name="decfxsale">#REF!</definedName>
    <definedName name="DecSun1">DATE(CalendarYear,12,1)-WEEKDAY(DATE(CalendarYear,12,1))</definedName>
    <definedName name="DedflGhob2016">[42]SAK!$AO$82</definedName>
    <definedName name="DEFL">#REF!</definedName>
    <definedName name="depnacq">#REF!</definedName>
    <definedName name="depnpfma">#REF!</definedName>
    <definedName name="depntar">#REF!</definedName>
    <definedName name="DepositLower">OFFSET(DepositLowerLabel,1,0,COUNT([56]I_Rates!$D:$D)-1,1)</definedName>
    <definedName name="DepositLowerLabel">[56]I_Rates!$D$5</definedName>
    <definedName name="DepositUpper">OFFSET(DepositUpperLabel,1,0,COUNT([56]I_Rates!$C:$C)-1,1)</definedName>
    <definedName name="DepositUpperLabel">[56]I_Rates!$C$5</definedName>
    <definedName name="depreciation">#REF!</definedName>
    <definedName name="Devaluation">'[40]Data Validation'!$C$7:$E$7</definedName>
    <definedName name="df">#REF!</definedName>
    <definedName name="dfd" hidden="1">{"FCB_ALL",#N/A,FALSE,"FCB";"GREY_ALL",#N/A,FALSE,"GREY"}</definedName>
    <definedName name="dfdas" hidden="1">{"FCB_ALL",#N/A,FALSE,"FCB";"GREY_ALL",#N/A,FALSE,"GREY"}</definedName>
    <definedName name="dfdfd" hidden="1">{"FCB_ALL",#N/A,FALSE,"FCB";"GREY_ALL",#N/A,FALSE,"GREY"}</definedName>
    <definedName name="dfdfdfd" hidden="1">{"FCB_ALL",#N/A,FALSE,"FCB"}</definedName>
    <definedName name="DG">#REF!</definedName>
    <definedName name="DG_S">#REF!</definedName>
    <definedName name="DGproj">#N/A</definedName>
    <definedName name="Difference">#REF!</definedName>
    <definedName name="Disaggregations">#REF!</definedName>
    <definedName name="Discount_IDA">#REF!</definedName>
    <definedName name="Discount_NC">[57]NPV_base!#REF!</definedName>
    <definedName name="DiscountRate">#REF!</definedName>
    <definedName name="div">#REF!</definedName>
    <definedName name="Div_Method">#REF!</definedName>
    <definedName name="dividend.growth">'[47]Cvt. Debt'!$L$6</definedName>
    <definedName name="DO">#REF!</definedName>
    <definedName name="DOC">#REF!</definedName>
    <definedName name="dollar">[6]Inputs!#REF!</definedName>
    <definedName name="DollarHeader">[33]Controls!$E$20</definedName>
    <definedName name="domestic_financing">#REF!</definedName>
    <definedName name="Dpecent">[5]D!$Q$11</definedName>
    <definedName name="Dproj">#N/A</definedName>
    <definedName name="DPS_Curr_Yr">#REF!</definedName>
    <definedName name="DPS_Lst_Yr">#REF!</definedName>
    <definedName name="DPS_Next_Yr">#REF!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srfh">#REF!</definedName>
    <definedName name="EBIT95">#REF!</definedName>
    <definedName name="EBITDA">#REF!</definedName>
    <definedName name="EBITDAbyInt">[5]D!$Q$33</definedName>
    <definedName name="ebitdacvr">#REF!</definedName>
    <definedName name="EBITSENS">#REF!</definedName>
    <definedName name="EBRD">#REF!</definedName>
    <definedName name="EDNA">#REF!</definedName>
    <definedName name="EDNA_1">#N/A</definedName>
    <definedName name="EdssBatchRange">#REF!</definedName>
    <definedName name="ee" hidden="1">{"Tab1",#N/A,FALSE,"P";"Tab2",#N/A,FALSE,"P"}</definedName>
    <definedName name="eee" hidden="1">{"Tab1",#N/A,FALSE,"P";"Tab2",#N/A,FALSE,"P"}</definedName>
    <definedName name="eeeee" hidden="1">{"budget992000 tariff and usage",#N/A,FALSE,"Celtel alternative 6"}</definedName>
    <definedName name="eight">#REF!</definedName>
    <definedName name="elect">#REF!</definedName>
    <definedName name="ElectricCust">[5]D!$G$46</definedName>
    <definedName name="EMETEL">#REF!</definedName>
    <definedName name="empty">#REF!</definedName>
    <definedName name="EMV">[5]D!$Q$18</definedName>
    <definedName name="enda">#N/A</definedName>
    <definedName name="endcell">#REF!</definedName>
    <definedName name="EndDate">#REF!</definedName>
    <definedName name="EndDate2">#REF!</definedName>
    <definedName name="EndDate3">#REF!</definedName>
    <definedName name="EndDate4">#REF!</definedName>
    <definedName name="english">[58]Cover!$A$1</definedName>
    <definedName name="Enterprise">'[44]ბიზნეს ინფო'!$R$1</definedName>
    <definedName name="EPS">#REF!</definedName>
    <definedName name="EPS_Curr_Qtr">#REF!</definedName>
    <definedName name="EPS_Curr_Yr">#REF!</definedName>
    <definedName name="EPS_Growth_Rate">#REF!</definedName>
    <definedName name="EPS_Lst_Yr">#REF!</definedName>
    <definedName name="EPS_Next_Yr">#REF!</definedName>
    <definedName name="EPS_Qtr_Date">#REF!</definedName>
    <definedName name="eqty_short_version">[59]Eqty!#REF!</definedName>
    <definedName name="Equity_Ticker">#REF!</definedName>
    <definedName name="equityacq">#REF!</definedName>
    <definedName name="equitypfma">#REF!</definedName>
    <definedName name="equitytar">#REF!</definedName>
    <definedName name="ESAF_QUAR_GDP">#REF!</definedName>
    <definedName name="esafr">#REF!</definedName>
    <definedName name="EstGrth5Y">[5]D!$D$7</definedName>
    <definedName name="euro">[60]Inputs!#REF!</definedName>
    <definedName name="eurospot">[61]Inputs!#REF!</definedName>
    <definedName name="ex">#REF!</definedName>
    <definedName name="exchange">#REF!</definedName>
    <definedName name="Exchange_Rate__as_of_9_7_00">"Rate"</definedName>
    <definedName name="exflow">#REF!</definedName>
    <definedName name="ExitWRS">[62]Main!$AB$25</definedName>
    <definedName name="Expected_balance">#REF!</definedName>
    <definedName name="exratio">'[63]Pro Forma'!$R$3</definedName>
    <definedName name="ExtW">'[48]W&amp;T'!$C$16</definedName>
    <definedName name="F">#REF!</definedName>
    <definedName name="F.Date2">IF([30]!D.FreqNum=4,IF(INT(MONTH([55]Sheet1!C1)/3)&lt;1,[55]Sheet1!C1,"Q"&amp;INT(MONTH([55]Sheet1!C1)/3)&amp;" "&amp;YEAR([55]Sheet1!C1)),TEXT([55]Sheet1!C1,IF([30]!D.FreqNum=5,"YYYY",IF([30]!D.FreqNum=3,"MMM YY",IF(AND(MONTH([55]Sheet1!C1048576)=MONTH([55]Sheet1!C1),ROW()&lt;&gt;ROW([55]Sheet1!$D$128)),"d","mmmm d, yyyy")))))</definedName>
    <definedName name="F.Date4">IF(MOD(ROW()-ROW([55]Sheet1!$C$128),[30]!C.XAxisTicks2)=0,DATE(YEAR(OFFSET([55]Sheet1!A1,-[30]!C.XAxisTicks2,0,1,1)),MONTH(OFFSET([55]Sheet1!A1,-[30]!C.XAxisTicks2,0,1,1))+[30]!C.XScaleSkip,1),"")</definedName>
    <definedName name="FC">'[64]Combined Model'!#REF!</definedName>
    <definedName name="fd">#REF!</definedName>
    <definedName name="fdjfd">#REF!</definedName>
    <definedName name="fdjlsj">#REF!</definedName>
    <definedName name="FDP_0_1_aUrv" hidden="1">'[65]Income Statement'!$G$3</definedName>
    <definedName name="FDP_1_1_aUrv" hidden="1">'[65]Income Statement'!$G$4</definedName>
    <definedName name="FDP_10_1_aDrv" hidden="1">'[65]Income Statement'!$O$18</definedName>
    <definedName name="FDP_100_1_aUrv" hidden="1">'[65]Income Statement'!$L$83</definedName>
    <definedName name="FDP_101_1_aUrv" hidden="1">'[65]Income Statement'!$M$83</definedName>
    <definedName name="FDP_102_1_aUrv" hidden="1">'[65]Income Statement'!$N$83</definedName>
    <definedName name="FDP_103_1_aUrv" hidden="1">'[65]Income Statement'!$O$83</definedName>
    <definedName name="FDP_104_1_aUrv" hidden="1">'[65]Income Statement'!$E$84</definedName>
    <definedName name="FDP_105_1_aUrv" hidden="1">'[65]Income Statement'!$J$84</definedName>
    <definedName name="FDP_106_1_aUrv" hidden="1">'[65]Income Statement'!$K$84</definedName>
    <definedName name="FDP_107_1_aUrv" hidden="1">'[65]Income Statement'!$L$84</definedName>
    <definedName name="FDP_108_1_aUrv" hidden="1">'[65]Income Statement'!$M$84</definedName>
    <definedName name="FDP_109_1_aUrv" hidden="1">'[65]Income Statement'!$N$84</definedName>
    <definedName name="FDP_11_1_aDrv" hidden="1">'[65]Income Statement'!$S$16</definedName>
    <definedName name="FDP_110_1_aUrv" hidden="1">'[65]Income Statement'!$O$84</definedName>
    <definedName name="FDP_111_1_aUrv" hidden="1">'[65]Income Statement'!$E$89</definedName>
    <definedName name="FDP_112_1_aUrv" hidden="1">'[65]Income Statement'!$N$82</definedName>
    <definedName name="FDP_113_1_aUrv" hidden="1">'[65]Income Statement'!$J$89</definedName>
    <definedName name="FDP_114_1_aUrv" hidden="1">'[65]Income Statement'!$AI$89</definedName>
    <definedName name="FDP_115_1_aUrv" hidden="1">'[65]Income Statement'!$AJ$89</definedName>
    <definedName name="FDP_116_1_aUrv" hidden="1">'[65]Income Statement'!$E$90</definedName>
    <definedName name="FDP_117_1_aUrv" hidden="1">'[65]Income Statement'!$K$83</definedName>
    <definedName name="FDP_118_1_aUrv" hidden="1">'[65]Income Statement'!$J$90</definedName>
    <definedName name="FDP_119_1_aUrv" hidden="1">'[65]Income Statement'!$AI$90</definedName>
    <definedName name="FDP_12_1_aDrv" hidden="1">'[65]Income Statement'!$F$176</definedName>
    <definedName name="FDP_120_1_aUrv" hidden="1">'[65]Income Statement'!$AJ$90</definedName>
    <definedName name="FDP_121_1_aUrv" hidden="1">'[65]Income Statement'!$E$94</definedName>
    <definedName name="FDP_122_1_aUrv" hidden="1">'[65]Income Statement'!$AF$94</definedName>
    <definedName name="FDP_123_1_aUrv" hidden="1">'[65]Income Statement'!$AG$94</definedName>
    <definedName name="FDP_124_1_aUrv" hidden="1">'[65]Income Statement'!$E$95</definedName>
    <definedName name="FDP_125_1_aUrv" hidden="1">'[65]Income Statement'!$AF$95</definedName>
    <definedName name="FDP_126_1_aUrv" hidden="1">'[65]Income Statement'!$AG$95</definedName>
    <definedName name="FDP_127_1_aUrv" hidden="1">'[65]Income Statement'!$E$96</definedName>
    <definedName name="FDP_128_1_aUrv" hidden="1">'[65]Income Statement'!$AF$96</definedName>
    <definedName name="FDP_129_1_aUrv" hidden="1">'[65]Income Statement'!$AG$96</definedName>
    <definedName name="FDP_13_1_aUrv" hidden="1">'[65]Income Statement'!$O$27</definedName>
    <definedName name="FDP_130_1_aUrv" hidden="1">'[65]Income Statement'!$E$98</definedName>
    <definedName name="FDP_131_1_aSrv" hidden="1">'[65]Income Statement'!$G$98</definedName>
    <definedName name="FDP_132_1_aUrv" hidden="1">'[65]Income Statement'!$E$99</definedName>
    <definedName name="FDP_133_1_aUrv" hidden="1">'[65]Income Statement'!$AI$89</definedName>
    <definedName name="FDP_134_1_aUrv" hidden="1">'[65]Income Statement'!$E$100</definedName>
    <definedName name="FDP_135_1_aUrv" hidden="1">'[65]Income Statement'!$E$90</definedName>
    <definedName name="FDP_136_1_aSrv" hidden="1">'[65]Income Statement'!$G$90</definedName>
    <definedName name="FDP_137_1_aUrv" hidden="1">'[65]Income Statement'!$J$90</definedName>
    <definedName name="FDP_138_1_aUrv" hidden="1">'[65]Income Statement'!$E$102</definedName>
    <definedName name="FDP_139_1_aUrv" hidden="1">'[65]Income Statement'!$AJ$90</definedName>
    <definedName name="FDP_14_1_aUrv" hidden="1">'[65]Income Statement'!$O$28</definedName>
    <definedName name="FDP_140_1_aUrv" hidden="1">'[65]Income Statement'!$E$103</definedName>
    <definedName name="FDP_141_1_aUrv" hidden="1">'[65]Income Statement'!$AF$94</definedName>
    <definedName name="FDP_142_1_aUrv" hidden="1">'[65]Income Statement'!$AG$94</definedName>
    <definedName name="FDP_143_1_aUrv" hidden="1">'[65]Income Statement'!$E$95</definedName>
    <definedName name="FDP_144_1_aUrv" hidden="1">'[65]Income Statement'!$AF$95</definedName>
    <definedName name="FDP_145_1_aUrv" hidden="1">'[65]Income Statement'!$AG$95</definedName>
    <definedName name="FDP_146_1_aUrv" hidden="1">'[65]Income Statement'!$E$96</definedName>
    <definedName name="FDP_147_1_aUrv" hidden="1">'[65]Income Statement'!$AF$96</definedName>
    <definedName name="FDP_148_1_aUrv" hidden="1">'[65]Income Statement'!$AG$96</definedName>
    <definedName name="FDP_149_1_aUrv" hidden="1">'[65]Income Statement'!$E$98</definedName>
    <definedName name="FDP_15_1_aUrv" hidden="1">'[65]Income Statement'!$O$29</definedName>
    <definedName name="FDP_150_1_aSrv" hidden="1">'[65]Income Statement'!$G$98</definedName>
    <definedName name="FDP_151_1_aUrv" hidden="1">'[65]Income Statement'!$E$99</definedName>
    <definedName name="FDP_152_1_aSrv" hidden="1">'[65]Income Statement'!$G$99</definedName>
    <definedName name="FDP_153_1_aUrv" hidden="1">'[65]Income Statement'!$E$100</definedName>
    <definedName name="FDP_154_1_aSrv" hidden="1">'[65]Income Statement'!$G$100</definedName>
    <definedName name="FDP_155_1_aUrv" hidden="1">'[65]Income Statement'!$E$101</definedName>
    <definedName name="FDP_156_1_aSrv" hidden="1">'[65]Income Statement'!$G$101</definedName>
    <definedName name="FDP_157_1_aUrv" hidden="1">'[65]Income Statement'!$E$102</definedName>
    <definedName name="FDP_158_1_aSrv" hidden="1">'[65]Income Statement'!$G$102</definedName>
    <definedName name="FDP_159_1_aUrv" hidden="1">'[65]Income Statement'!$E$103</definedName>
    <definedName name="FDP_16_1_aUrv" hidden="1">'[65]Income Statement'!$O$7</definedName>
    <definedName name="FDP_160_1_aSrv" hidden="1">'[65]Income Statement'!$G$103</definedName>
    <definedName name="FDP_161_1_aDrv" hidden="1">'[65]Income Statement'!$F$172</definedName>
    <definedName name="FDP_162_1_aDrv" hidden="1">'[65]Income Statement'!$F$173</definedName>
    <definedName name="FDP_163_1_aDrv" hidden="1">'[65]Income Statement'!$F$174</definedName>
    <definedName name="FDP_164_1_aDrv" hidden="1">'[65]Income Statement'!$F$175</definedName>
    <definedName name="FDP_165_1_aDrv" hidden="1">'[65]Income Statement'!$F$177</definedName>
    <definedName name="FDP_166_1_aDrv" hidden="1">'[65]Income Statement'!$F$179</definedName>
    <definedName name="FDP_167_1_aDrv" hidden="1">'[65]Income Statement'!$F$180</definedName>
    <definedName name="FDP_168_1_aDrv" hidden="1">'[65]Income Statement'!$F$181</definedName>
    <definedName name="FDP_169_1_aDrv" hidden="1">'[65]Income Statement'!$F$182</definedName>
    <definedName name="FDP_17_1_aUrv" hidden="1">'[65]Income Statement'!$E$9</definedName>
    <definedName name="FDP_170_1_aDrv" hidden="1">'[65]Income Statement'!$F$183</definedName>
    <definedName name="FDP_171_1_aDrv" hidden="1">'[65]Income Statement'!$F$184</definedName>
    <definedName name="FDP_172_1_aDrv" hidden="1">'[65]Income Statement'!$E$196</definedName>
    <definedName name="FDP_173_1_aDrv" hidden="1">'[65]Income Statement'!$E$197</definedName>
    <definedName name="FDP_174_1_aUrv" hidden="1">'[65]Income Statement'!$E$59</definedName>
    <definedName name="FDP_175_1_aUrv" hidden="1">'[65]Income Statement'!$E$71</definedName>
    <definedName name="FDP_176_1_aUrv" hidden="1">'[65]Income Statement'!$O$10</definedName>
    <definedName name="FDP_177_1_aUrv" hidden="1">'[65]Income Statement'!$G$72</definedName>
    <definedName name="FDP_178_1_aUrv" hidden="1">'[65]Income Statement'!$I$3</definedName>
    <definedName name="FDP_179_1_aUrv" hidden="1">'[65]Income Statement'!$I$4</definedName>
    <definedName name="FDP_18_1_aUrv" hidden="1">'[65]Income Statement'!$E$10</definedName>
    <definedName name="FDP_180_1_aUdv" hidden="1">'[65]Income Statement'!$L$43</definedName>
    <definedName name="FDP_181_1_aUdv" hidden="1">'[65]Income Statement'!$M$43</definedName>
    <definedName name="FDP_182_1_aUdv" hidden="1">'[65]Income Statement'!$N$43</definedName>
    <definedName name="FDP_183_1_aUdv" hidden="1">'[65]Income Statement'!$O$43</definedName>
    <definedName name="FDP_184_1_aUdv" hidden="1">'[65]Income Statement'!$L$50</definedName>
    <definedName name="FDP_185_1_aUdv" hidden="1">'[65]Income Statement'!$M$50</definedName>
    <definedName name="FDP_186_1_aUdv" hidden="1">'[65]Income Statement'!$N$50</definedName>
    <definedName name="FDP_187_1_aUdv" hidden="1">'[65]Income Statement'!$O$50</definedName>
    <definedName name="FDP_188_1_aUdv" hidden="1">'[65]Income Statement'!$L$62</definedName>
    <definedName name="FDP_189_1_aUdv" hidden="1">'[65]Income Statement'!$M$62</definedName>
    <definedName name="FDP_19_1_aUrv" hidden="1">'[65]Income Statement'!$E$11</definedName>
    <definedName name="FDP_190_1_aUdv" hidden="1">'[65]Income Statement'!$N$62</definedName>
    <definedName name="FDP_191_1_aUdv" hidden="1">'[65]Income Statement'!$O$62</definedName>
    <definedName name="FDP_192_1_aUdv" hidden="1">'[65]Income Statement'!$L$67</definedName>
    <definedName name="FDP_193_1_aUdv" hidden="1">'[65]Income Statement'!$M$67</definedName>
    <definedName name="FDP_194_1_aUdv" hidden="1">'[65]Income Statement'!$N$67</definedName>
    <definedName name="FDP_195_1_aUdv" hidden="1">'[65]Income Statement'!$O$67</definedName>
    <definedName name="FDP_196_1_aUdv" hidden="1">'[65]Income Statement'!$L$55</definedName>
    <definedName name="FDP_197_1_aUdv" hidden="1">'[65]Income Statement'!$M$55</definedName>
    <definedName name="FDP_198_1_aUdv" hidden="1">'[65]Income Statement'!$N$55</definedName>
    <definedName name="FDP_199_1_aUdv" hidden="1">'[65]Income Statement'!$O$55</definedName>
    <definedName name="FDP_2_1_aUrv" hidden="1">'[65]Income Statement'!$O$6</definedName>
    <definedName name="FDP_20_1_aUrv" hidden="1">'[65]Income Statement'!$E$12</definedName>
    <definedName name="FDP_21_1_aUrv" hidden="1">'[65]Income Statement'!$E$13</definedName>
    <definedName name="FDP_22_1_aUrv" hidden="1">'[65]Income Statement'!$O$15</definedName>
    <definedName name="FDP_23_1_aDrv" hidden="1">'[65]Income Statement'!$O$19</definedName>
    <definedName name="FDP_24_1_aUrv" hidden="1">'[65]Income Statement'!$E$16</definedName>
    <definedName name="FDP_25_1_aUrv" hidden="1">'[65]Income Statement'!$E$17</definedName>
    <definedName name="FDP_26_1_aUrv" hidden="1">'[65]Income Statement'!$E$18</definedName>
    <definedName name="FDP_27_1_aUrv" hidden="1">'[65]Income Statement'!$E$19</definedName>
    <definedName name="FDP_28_1_aUrv" hidden="1">'[65]Income Statement'!$O$30</definedName>
    <definedName name="FDP_29_1_aDrv" hidden="1">'[65]Income Statement'!$E$8</definedName>
    <definedName name="FDP_3_1_aUrv" hidden="1">'[65]Income Statement'!$O$7</definedName>
    <definedName name="FDP_30_1_aUrv" hidden="1">'[65]Income Statement'!$E$22</definedName>
    <definedName name="FDP_31_1_aUrv" hidden="1">'[65]Income Statement'!$E$23</definedName>
    <definedName name="FDP_32_1_aUrv" hidden="1">'[65]Income Statement'!$E$24</definedName>
    <definedName name="FDP_33_1_aUrv" hidden="1">'[65]Income Statement'!$E$25</definedName>
    <definedName name="FDP_34_1_aUrv" hidden="1">'[65]Income Statement'!$E$26</definedName>
    <definedName name="FDP_35_1_aSrv" hidden="1">'[65]Income Statement'!$E$27</definedName>
    <definedName name="FDP_36_1_aUrv" hidden="1">'[65]Income Statement'!$E$28</definedName>
    <definedName name="FDP_37_1_aUrv" hidden="1">'[65]Income Statement'!$E$29</definedName>
    <definedName name="FDP_38_1_aUrv" hidden="1">'[65]Income Statement'!$E$30</definedName>
    <definedName name="FDP_39_1_aUrv" hidden="1">'[65]Income Statement'!$E$31</definedName>
    <definedName name="FDP_4_1_aUrv" hidden="1">'[65]Income Statement'!$O$8</definedName>
    <definedName name="FDP_40_1_aUrv" hidden="1">'[65]Income Statement'!$E$32</definedName>
    <definedName name="FDP_41_1_aSrv" hidden="1">'[65]Income Statement'!$E$20</definedName>
    <definedName name="FDP_42_1_aSrv" hidden="1">'[65]Income Statement'!$E$21</definedName>
    <definedName name="FDP_43_1_aUrv" hidden="1">'[65]Income Statement'!$E$35</definedName>
    <definedName name="FDP_44_1_aUrv" hidden="1">'[65]Income Statement'!$E$36</definedName>
    <definedName name="FDP_45_1_aUrv" hidden="1">'[65]Income Statement'!$E$37</definedName>
    <definedName name="FDP_46_1_aUrv" hidden="1">'[65]Income Statement'!$E$38</definedName>
    <definedName name="FDP_47_1_aUrv" hidden="1">'[65]Income Statement'!$E$39</definedName>
    <definedName name="FDP_48_1_aSrv" hidden="1">'[65]Income Statement'!$E$40</definedName>
    <definedName name="FDP_49_1_aUrv" hidden="1">'[65]Income Statement'!$E$28</definedName>
    <definedName name="FDP_5_1_aUrv" hidden="1">'[65]Income Statement'!$O$9</definedName>
    <definedName name="FDP_50_1_aUrv" hidden="1">'[65]Income Statement'!$E$42</definedName>
    <definedName name="FDP_51_1_aUrv" hidden="1">'[65]Income Statement'!$E$30</definedName>
    <definedName name="FDP_52_1_aUrv" hidden="1">'[65]Income Statement'!$E$44</definedName>
    <definedName name="FDP_53_1_aUrv" hidden="1">'[65]Income Statement'!$E$45</definedName>
    <definedName name="FDP_54_1_aUrv" hidden="1">'[65]Income Statement'!$E$46</definedName>
    <definedName name="FDP_55_1_aUrv" hidden="1">'[65]Income Statement'!$E$50</definedName>
    <definedName name="FDP_56_1_aUrv" hidden="1">'[65]Income Statement'!$E$51</definedName>
    <definedName name="FDP_57_1_aUrv" hidden="1">'[65]Income Statement'!$E$36</definedName>
    <definedName name="FDP_58_1_aUrv" hidden="1">'[65]Income Statement'!$E$53</definedName>
    <definedName name="FDP_59_1_aUrv" hidden="1">'[65]Income Statement'!$E$54</definedName>
    <definedName name="FDP_6_1_aUrv" hidden="1">'[65]Income Statement'!$O$10</definedName>
    <definedName name="FDP_60_1_aUrv" hidden="1">'[65]Income Statement'!$E$55</definedName>
    <definedName name="FDP_61_1_aSrv" hidden="1">'[65]Income Statement'!$E$40</definedName>
    <definedName name="FDP_62_1_aSrv" hidden="1">'[65]Income Statement'!$E$41</definedName>
    <definedName name="FDP_63_1_aUrv" hidden="1">'[65]Income Statement'!$E$42</definedName>
    <definedName name="FDP_64_1_aSrv" hidden="1">'[65]Income Statement'!$G$42</definedName>
    <definedName name="FDP_65_1_aSrv" hidden="1">'[65]Income Statement'!$E$60</definedName>
    <definedName name="FDP_66_1_aUrv" hidden="1">'[65]Income Statement'!$E$61</definedName>
    <definedName name="FDP_67_1_aUrv" hidden="1">'[65]Income Statement'!$E$62</definedName>
    <definedName name="FDP_68_1_aUrv" hidden="1">'[65]Income Statement'!$E$63</definedName>
    <definedName name="FDP_69_1_aUrv" hidden="1">'[65]Income Statement'!$O$16</definedName>
    <definedName name="FDP_7_1_aUrv" hidden="1">'[65]Income Statement'!$O$11</definedName>
    <definedName name="FDP_70_1_aDrv" hidden="1">'[65]Income Statement'!$S$14</definedName>
    <definedName name="FDP_71_1_aUrv" hidden="1">'[65]Income Statement'!$U$13</definedName>
    <definedName name="FDP_72_1_aDrv" hidden="1">'[65]Income Statement'!$S$13</definedName>
    <definedName name="FDP_73_1_aUrv" hidden="1">'[65]Income Statement'!$E$68</definedName>
    <definedName name="FDP_74_1_aUrv" hidden="1">'[65]Income Statement'!$E$51</definedName>
    <definedName name="FDP_75_1_aSrv" hidden="1">'[65]Income Statement'!$E$70</definedName>
    <definedName name="FDP_76_1_aUrv" hidden="1">'[65]Income Statement'!$E$71</definedName>
    <definedName name="FDP_77_1_aUrv" hidden="1">'[65]Income Statement'!$E$72</definedName>
    <definedName name="FDP_78_1_aUrv" hidden="1">'[65]Income Statement'!$J$77</definedName>
    <definedName name="FDP_79_1_aUrv" hidden="1">'[65]Income Statement'!$K$77</definedName>
    <definedName name="FDP_8_1_aDrv" hidden="1">'[65]Income Statement'!$S$19</definedName>
    <definedName name="FDP_80_1_aUrv" hidden="1">'[65]Income Statement'!$L$77</definedName>
    <definedName name="FDP_81_1_aSrv" hidden="1">'[65]Income Statement'!$E$58</definedName>
    <definedName name="FDP_82_1_aUrv" hidden="1">'[65]Income Statement'!$N$77</definedName>
    <definedName name="FDP_83_1_aSrv" hidden="1">'[65]Income Statement'!$E$61</definedName>
    <definedName name="FDP_84_1_aUrv" hidden="1">'[65]Income Statement'!$J$78</definedName>
    <definedName name="FDP_85_1_aUrv" hidden="1">'[65]Income Statement'!$K$78</definedName>
    <definedName name="FDP_86_1_aUrv" hidden="1">'[65]Income Statement'!$L$78</definedName>
    <definedName name="FDP_87_1_aSrv" hidden="1">'[65]Income Statement'!$E$65</definedName>
    <definedName name="FDP_88_1_aUrv" hidden="1">'[65]Income Statement'!$N$78</definedName>
    <definedName name="FDP_89_1_aSrv" hidden="1">'[65]Income Statement'!$E$67</definedName>
    <definedName name="FDP_9_1_aDrv" hidden="1">'[65]Income Statement'!$S$18</definedName>
    <definedName name="FDP_90_1_aUrv" hidden="1">'[65]Income Statement'!$E$82</definedName>
    <definedName name="FDP_91_1_aUrv" hidden="1">'[65]Income Statement'!$J$82</definedName>
    <definedName name="FDP_92_1_aSrv" hidden="1">'[65]Income Statement'!$E$70</definedName>
    <definedName name="FDP_93_1_aDrv" hidden="1">'[65]Income Statement'!$E$72</definedName>
    <definedName name="FDP_94_1_aUrv" hidden="1">'[65]Income Statement'!$M$82</definedName>
    <definedName name="FDP_95_1_aUrv" hidden="1">'[65]Income Statement'!$N$82</definedName>
    <definedName name="FDP_96_1_aUrv" hidden="1">'[65]Income Statement'!$O$82</definedName>
    <definedName name="FDP_97_1_aUrv" hidden="1">'[65]Income Statement'!$E$83</definedName>
    <definedName name="FDP_98_1_aUrv" hidden="1">'[65]Income Statement'!$J$83</definedName>
    <definedName name="FDP_99_1_aUrv" hidden="1">'[65]Income Statement'!$K$83</definedName>
    <definedName name="Feb_98">#REF!</definedName>
    <definedName name="FebSun1">DATE(CalendarYear,2,1)-WEEKDAY(DATE(CalendarYear,2,1))</definedName>
    <definedName name="ff" hidden="1">{"Tab1",#N/A,FALSE,"P";"Tab2",#N/A,FALSE,"P"}</definedName>
    <definedName name="fff" hidden="1">{"Tab1",#N/A,FALSE,"P";"Tab2",#N/A,FALSE,"P"}</definedName>
    <definedName name="ffffff" hidden="1">{"budget992000 capex",#N/A,FALSE,"Celtel alternative 6"}</definedName>
    <definedName name="fg">#REF!</definedName>
    <definedName name="fgfkjfk">#REF!</definedName>
    <definedName name="Final_Summary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finan">#REF!</definedName>
    <definedName name="finan1">#REF!</definedName>
    <definedName name="FINANCING">#REF!</definedName>
    <definedName name="FinW">'[48]W&amp;T'!$C$18</definedName>
    <definedName name="FirstDate">#REF!</definedName>
    <definedName name="fis_98">#REF!</definedName>
    <definedName name="fis_gdp">#REF!</definedName>
    <definedName name="fis_lari">#REF!</definedName>
    <definedName name="Fisc">#REF!</definedName>
    <definedName name="FISUM">#REF!</definedName>
    <definedName name="fjsf">#REF!</definedName>
    <definedName name="FLOPEC">#REF!</definedName>
    <definedName name="FMB">#REF!</definedName>
    <definedName name="FMV">[5]D!$Q$19</definedName>
    <definedName name="FODESEC">#REF!</definedName>
    <definedName name="Footnote1">#REF!</definedName>
    <definedName name="footnote2">#REF!</definedName>
    <definedName name="Foreign_liabilities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eezeCell">#REF!</definedName>
    <definedName name="FreqName">#REF!</definedName>
    <definedName name="Frequency">#REF!</definedName>
    <definedName name="fsuout">#REF!</definedName>
    <definedName name="FUEL">[24]Sheet2!#REF!</definedName>
    <definedName name="FuelMix">[5]D!$B$51</definedName>
    <definedName name="Fun_adg_2">'[25]GFSM2001 Functional'!$G$144:$H$233</definedName>
    <definedName name="Fun_adg_sak_3">'[25]GFSM2001 Functional'!$G$144:$I$233</definedName>
    <definedName name="Fun_avt_2">'[25]GFSM2001 Functional'!$J$144:$K$233</definedName>
    <definedName name="Fun_avt_sak_3">'[25]GFSM2001 Functional'!$J$144:$L$233</definedName>
    <definedName name="Fun_mizn_2">'[25]GFSM2001 Functional'!$B$144:$C$233</definedName>
    <definedName name="Fun_sax_3">'[25]GFSM2001 Functional'!$D$144:$F$300</definedName>
    <definedName name="fun_sax_sak_2">'[25]GFSM2001 Functional'!$O$144:$P$233</definedName>
    <definedName name="Funding">[66]Sheet1!$D$1:$D$10</definedName>
    <definedName name="funds">#REF!</definedName>
    <definedName name="funqc.adgil.">'[25]GFSM2001 Functional'!#REF!</definedName>
    <definedName name="Funqc_sul_F">'[25]GFSM2001 Functional'!$C$255:$L$468</definedName>
    <definedName name="Future_Change">'[40]Data Validation'!$C$8:$E$8</definedName>
    <definedName name="FVbyEBIT">[5]D!$Q$27</definedName>
    <definedName name="FVbyEBITDA">[5]D!$Q$28</definedName>
    <definedName name="FVbyRev">[5]D!$Q$29</definedName>
    <definedName name="FwdPayout">[5]D!$Q$35</definedName>
    <definedName name="FX">[5]EON!$M$2</definedName>
    <definedName name="fx_2">[41]Inputs!#REF!</definedName>
    <definedName name="FYE">[60]Assum!#REF!</definedName>
    <definedName name="fytf">#REF!</definedName>
    <definedName name="g">#REF!</definedName>
    <definedName name="GaA_5yr">#REF!</definedName>
    <definedName name="GaA_7yr">#REF!</definedName>
    <definedName name="GaA_qtr">#REF!</definedName>
    <definedName name="GaA_yr1">'[67]OpEx Detail'!#REF!</definedName>
    <definedName name="GaA_yr2">'[67]OpEx Detail'!#REF!</definedName>
    <definedName name="GaA_yrf">'[67]OpEx Detail'!#REF!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sCust">[5]D!$G$47</definedName>
    <definedName name="GCB">#REF!</definedName>
    <definedName name="GCB_NGDP">#N/A</definedName>
    <definedName name="GCB_NGDP_1">#N/A</definedName>
    <definedName name="GCD">#REF!</definedName>
    <definedName name="GCEI">#REF!</definedName>
    <definedName name="GCENL">#REF!</definedName>
    <definedName name="GCND">#REF!</definedName>
    <definedName name="GCND_NGDP">#REF!</definedName>
    <definedName name="GCRG">#REF!</definedName>
    <definedName name="gdwillperiod">#REF!</definedName>
    <definedName name="GEO">[20]!'[Macros Import].qbop'</definedName>
    <definedName name="Georgia_Annualy">'[68]GEO Files Location'!#REF!</definedName>
    <definedName name="GGB">#REF!</definedName>
    <definedName name="GGB_NGDP">#N/A</definedName>
    <definedName name="GGB_NGDP_1">#N/A</definedName>
    <definedName name="GGD">#REF!</definedName>
    <definedName name="GGED">#REF!</definedName>
    <definedName name="GGEI">#REF!</definedName>
    <definedName name="GGENL">#REF!</definedName>
    <definedName name="ggg" hidden="1">{"Riqfin97",#N/A,FALSE,"Tran";"Riqfinpro",#N/A,FALSE,"Tran"}</definedName>
    <definedName name="ggggg" hidden="1">'[69]J(Priv.Cap)'!#REF!</definedName>
    <definedName name="ggggggg" hidden="1">{"budget992000 profit and loss",#N/A,FALSE,"Celtel alternative 6"}</definedName>
    <definedName name="GGND">#REF!</definedName>
    <definedName name="GGRG">#REF!</definedName>
    <definedName name="ghj">#REF!</definedName>
    <definedName name="GorMiw2016">[42]SAK!$AO$83</definedName>
    <definedName name="Gpercent">[5]D!$Q$9</definedName>
    <definedName name="Grace_IDA">#REF!</definedName>
    <definedName name="Grace_NC">[57]NPV_base!#REF!</definedName>
    <definedName name="Gross_reserves">#REF!</definedName>
    <definedName name="grow">#REF!</definedName>
    <definedName name="guild">[60]Inputs!#REF!</definedName>
    <definedName name="gun">[70]Inputs!$F$3</definedName>
    <definedName name="Gurjn2016">[42]SAK!$AO$81</definedName>
    <definedName name="Hds_98">#REF!</definedName>
    <definedName name="Hds_99">#REF!</definedName>
    <definedName name="Hds_yrs">#REF!</definedName>
    <definedName name="HeaderSpot">#REF!</definedName>
    <definedName name="headings1">#REF!</definedName>
    <definedName name="hello" hidden="1">{#N/A,#N/A,FALSE,"CB";#N/A,#N/A,FALSE,"CMB";#N/A,#N/A,FALSE,"BSYS";#N/A,#N/A,FALSE,"NBFI";#N/A,#N/A,FALSE,"FSYS"}</definedName>
    <definedName name="hello_1" hidden="1">{#N/A,#N/A,FALSE,"CB";#N/A,#N/A,FALSE,"CMB";#N/A,#N/A,FALSE,"BSYS";#N/A,#N/A,FALSE,"NBFI";#N/A,#N/A,FALSE,"FSYS"}</definedName>
    <definedName name="hello_2" hidden="1">{#N/A,#N/A,FALSE,"CB";#N/A,#N/A,FALSE,"CMB";#N/A,#N/A,FALSE,"BSYS";#N/A,#N/A,FALSE,"NBFI";#N/A,#N/A,FALSE,"FSYS"}</definedName>
    <definedName name="HELP">#REF!</definedName>
    <definedName name="HERE">#REF!</definedName>
    <definedName name="hgf">#REF!</definedName>
    <definedName name="hhh">#REF!</definedName>
    <definedName name="High">[71]MOE!#REF!</definedName>
    <definedName name="High52">[5]D!$M$11</definedName>
    <definedName name="HighPrice">#REF!</definedName>
    <definedName name="highyield.date">#REF!</definedName>
    <definedName name="HistoCell">#REF!</definedName>
    <definedName name="HistoComplement">#REF!</definedName>
    <definedName name="HistoType">#REF!</definedName>
    <definedName name="hjhl">#REF!</definedName>
    <definedName name="HKD_USD">[72]Assumptions!$B$3</definedName>
    <definedName name="hkjh">[73]!hkjh</definedName>
    <definedName name="hlkjg">#REF!</definedName>
    <definedName name="home">#REF!</definedName>
    <definedName name="hq_staffing">#REF!</definedName>
    <definedName name="hy.date">#REF!</definedName>
    <definedName name="i">#REF!</definedName>
    <definedName name="IAD">[5]D!$M$9</definedName>
    <definedName name="IBESEPSY1">[5]D!$M$6</definedName>
    <definedName name="IBESEPSY2">[5]D!$M$7</definedName>
    <definedName name="IBESEPSY3">[5]D!$M$8</definedName>
    <definedName name="IDAr">#REF!</definedName>
    <definedName name="IESS">#REF!</definedName>
    <definedName name="ii" hidden="1">{"Tab1",#N/A,FALSE,"P";"Tab2",#N/A,FALSE,"P"}</definedName>
    <definedName name="IM">#REF!</definedName>
    <definedName name="ima">#REF!</definedName>
    <definedName name="IMF">#REF!</definedName>
    <definedName name="imishli1">#REF!</definedName>
    <definedName name="import_qbop">[17]!'[Macros Import].qbop'</definedName>
    <definedName name="ImportantDates">#REF!</definedName>
    <definedName name="In_millions_of_lei">#REF!</definedName>
    <definedName name="In_millions_of_U.S._dollars">#REF!</definedName>
    <definedName name="inc_5yr">'[67]OpEx Detail'!#REF!</definedName>
    <definedName name="inc_7yr">'[67]OpEx Detail'!#REF!</definedName>
    <definedName name="inc_qtr">'[67]OpEx Detail'!#REF!</definedName>
    <definedName name="inc_yr1">'[67]OpEx Detail'!#REF!</definedName>
    <definedName name="inc_yr2">'[67]OpEx Detail'!#REF!</definedName>
    <definedName name="inc_yrf">'[67]OpEx Detail'!#REF!</definedName>
    <definedName name="include.spread.flag">[47]Common!$E$6</definedName>
    <definedName name="IncrementCell">#REF!</definedName>
    <definedName name="ind">#REF!</definedName>
    <definedName name="Indai" hidden="1">{"Rpt1",#N/A,FALSE,"Recap";"Rpt1",#N/A,FALSE,"Charts"}</definedName>
    <definedName name="Index">#REF!</definedName>
    <definedName name="Index_Offer">#REF!</definedName>
    <definedName name="India" hidden="1">{"Rpt1",#N/A,FALSE,"Recap";"Rpt1",#N/A,FALSE,"Charts"}</definedName>
    <definedName name="indirect_inputs">#REF!</definedName>
    <definedName name="IndirectCostRate">'[74]Basic Info'!$C$39</definedName>
    <definedName name="INDUST1">#REF!</definedName>
    <definedName name="INDUST2">#REF!</definedName>
    <definedName name="INECEL">#REF!</definedName>
    <definedName name="Ini.Cap.Price">'[47]FELINE PUMAS'!$H$8</definedName>
    <definedName name="InLineRng">#REF!</definedName>
    <definedName name="INPUT">#REF!</definedName>
    <definedName name="Insurance_Products">#REF!</definedName>
    <definedName name="Int">#REF!</definedName>
    <definedName name="Interbank">OFFSET(InterbankLabel,1,0,COUNT([56]I_Rates!$E:$E),1)</definedName>
    <definedName name="InterbankLabel">[56]I_Rates!$E$5</definedName>
    <definedName name="InterbankX">OFFSET(InterbankLabel,1,0,COUNT([56]I_Rates!$E:$E)-1,1)</definedName>
    <definedName name="Interest">#REF!</definedName>
    <definedName name="Interest.Alloc">#REF!</definedName>
    <definedName name="interest_calculations">[32]int_calc!$A$29:$W$39</definedName>
    <definedName name="Interest_IDA">#REF!</definedName>
    <definedName name="Interest_NC">[57]NPV_base!#REF!</definedName>
    <definedName name="InterestRate">#REF!</definedName>
    <definedName name="interm_level">'[34]Threshold Table'!$D$6:$F$11</definedName>
    <definedName name="inv_qtr">#REF!</definedName>
    <definedName name="inv_years">#REF!</definedName>
    <definedName name="inv_yr1">#REF!</definedName>
    <definedName name="inv_yr2">#REF!</definedName>
    <definedName name="InvUp">'[47]F. FLEXCAPS'!$H$8</definedName>
    <definedName name="ipo">#REF!</definedName>
    <definedName name="ipo.date">#REF!</definedName>
    <definedName name="ipo.impact">#REF!</definedName>
    <definedName name="ipo.matrix">#REF!</definedName>
    <definedName name="ipo.opbs">#REF!</definedName>
    <definedName name="ipo.sensitivity">#REF!</definedName>
    <definedName name="ipo.share">#REF!</definedName>
    <definedName name="IPO_Shares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39115.3800347222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acq">#REF!</definedName>
    <definedName name="ispfma">#REF!</definedName>
    <definedName name="Item">#REF!</definedName>
    <definedName name="Item2">#REF!</definedName>
    <definedName name="Itemcheck">#REF!</definedName>
    <definedName name="jami">[75]domestic!$E$115</definedName>
    <definedName name="jami3">[75]mixed!$E$26</definedName>
    <definedName name="jan" hidden="1">{#N/A,#N/A,FALSE,"CB";#N/A,#N/A,FALSE,"CMB";#N/A,#N/A,FALSE,"NBFI"}</definedName>
    <definedName name="jan_1" hidden="1">{#N/A,#N/A,FALSE,"CB";#N/A,#N/A,FALSE,"CMB";#N/A,#N/A,FALSE,"NBFI"}</definedName>
    <definedName name="jan_2" hidden="1">{#N/A,#N/A,FALSE,"CB";#N/A,#N/A,FALSE,"CMB";#N/A,#N/A,FALSE,"NBFI"}</definedName>
    <definedName name="JanSun1">DATE(CalendarYear,1,1)-WEEKDAY(DATE(CalendarYear,1,1))</definedName>
    <definedName name="jj" hidden="1">{"Riqfin97",#N/A,FALSE,"Tran";"Riqfinpro",#N/A,FALSE,"Tran"}</definedName>
    <definedName name="jjj" hidden="1">[76]M!#REF!</definedName>
    <definedName name="jjjjjj" hidden="1">'[69]J(Priv.Cap)'!#REF!</definedName>
    <definedName name="JulSun1">DATE(CalendarYear,7,1)-WEEKDAY(DATE(CalendarYear,7,1))</definedName>
    <definedName name="JunSun1">DATE(CalendarYear,6,1)-WEEKDAY(DATE(CalendarYear,6,1))</definedName>
    <definedName name="KEND">#REF!</definedName>
    <definedName name="kjhy">#REF!</definedName>
    <definedName name="kk" hidden="1">{"Tab1",#N/A,FALSE,"P";"Tab2",#N/A,FALSE,"P"}</definedName>
    <definedName name="kkk" hidden="1">{"Tab1",#N/A,FALSE,"P";"Tab2",#N/A,FALSE,"P"}</definedName>
    <definedName name="kkkk" hidden="1">[77]M!#REF!</definedName>
    <definedName name="KMENU">#REF!</definedName>
    <definedName name="KutGzebi2016" comment="Kutaisis gzebi da kavalierebi">[42]SAK!$AO$84</definedName>
    <definedName name="L">[60]Assum!#REF!</definedName>
    <definedName name="L_Adjust">[78]Links!$H$1:$H$65536</definedName>
    <definedName name="L_AJE_Tot">[78]Links!$G$1:$G$65536</definedName>
    <definedName name="L_CY_Beg">[79]Links!$F$1:$F$65536</definedName>
    <definedName name="L_CY_End">[78]Links!$J$1:$J$65536</definedName>
    <definedName name="L_PY_End">[79]Links!$K$1:$K$65536</definedName>
    <definedName name="L_RJE_Tot">[78]Links!$I$1:$I$65536</definedName>
    <definedName name="LabelChoice">#REF!</definedName>
    <definedName name="Labor.Alloc.Factor">#REF!</definedName>
    <definedName name="last_978">#REF!</definedName>
    <definedName name="LastPrice">#REF!</definedName>
    <definedName name="LastPriceDate">#REF!</definedName>
    <definedName name="LBOCreditConsol" hidden="1">{"FCB_ALL",#N/A,FALSE,"FCB"}</definedName>
    <definedName name="Legal_Form">'[40]Data Validation'!$C$9:$D$9</definedName>
    <definedName name="legalstatus">'[44]ბიზნეს ინფო'!$K$8</definedName>
    <definedName name="LIBOR">#REF!</definedName>
    <definedName name="LINES">#REF!</definedName>
    <definedName name="liquidity_reserve">#REF!</definedName>
    <definedName name="list">#REF!</definedName>
    <definedName name="ll" hidden="1">{"Tab1",#N/A,FALSE,"P";"Tab2",#N/A,FALSE,"P"}</definedName>
    <definedName name="lll" hidden="1">{"Riqfin97",#N/A,FALSE,"Tran";"Riqfinpro",#N/A,FALSE,"Tran"}</definedName>
    <definedName name="llll" hidden="1">[76]M!#REF!</definedName>
    <definedName name="Local">'[37]Statistics by Product (Source )'!$F$2:$F$21948</definedName>
    <definedName name="Local.Rev.Factor">#REF!</definedName>
    <definedName name="Local_Balance_1">'[33]Debt Profile'!$F$84:$F$96-'[33]Debt Profile'!$G$85:$G$96</definedName>
    <definedName name="Local_Balance_2">'[33]Debt Profile'!$F$99:$F$111-'[33]Debt Profile'!$G$100:$G$111</definedName>
    <definedName name="Local_Balance_3">'[33]Debt Profile'!$F$114:$F$126-'[33]Debt Profile'!$G$115:$G$126</definedName>
    <definedName name="LocalGHC_Balance_1">'[33]Debt Profile'!$F$129:$F$141-'[33]Debt Profile'!$G$130:$G$141</definedName>
    <definedName name="LocalGHC_Balance_2">'[33]Debt Profile'!$F$144:$F$156-'[33]Debt Profile'!$G$145:$G$156</definedName>
    <definedName name="LocalOverGHC_Balance">'[33]Debt Profile'!$F$174:$F$186-'[33]Debt Profile'!$G$175:$G$186</definedName>
    <definedName name="LocalOverUSD_Balance">'[33]Debt Profile'!$F$159:$F$171-'[33]Debt Profile'!$G$160:$G$171</definedName>
    <definedName name="Location_Type">'[40]Data Validation'!$C$29:$E$29</definedName>
    <definedName name="Low">[71]MOE!#REF!</definedName>
    <definedName name="LowPrice">#REF!</definedName>
    <definedName name="LP">#REF!</definedName>
    <definedName name="LTcirr">#REF!</definedName>
    <definedName name="LTDebt">[5]D!$G$31</definedName>
    <definedName name="LTM">#REF!</definedName>
    <definedName name="LTMDnA">[5]D!$G$17</definedName>
    <definedName name="LTMDPS">[5]D!$G$25</definedName>
    <definedName name="LTMEBIT">[5]D!$G$20</definedName>
    <definedName name="LTMEBITDA">[5]D!$G$21</definedName>
    <definedName name="LTMEPS">[5]D!$G$24</definedName>
    <definedName name="LTMIncCom">[5]D!$G$23</definedName>
    <definedName name="LTMIntExp">[5]D!$G$22</definedName>
    <definedName name="LTMNFuelOM">[5]D!$G$16</definedName>
    <definedName name="LTMOInc">[5]D!$G$19</definedName>
    <definedName name="LTMPTOIinc">[5]D!$G$18</definedName>
    <definedName name="LTMRev">[5]D!$G$15</definedName>
    <definedName name="LTr">#REF!</definedName>
    <definedName name="LUR">#N/A</definedName>
    <definedName name="lyonsyield">[47]LYONs!$L$4</definedName>
    <definedName name="MA">#REF!</definedName>
    <definedName name="MA_G">#REF!</definedName>
    <definedName name="MACRO">#REF!</definedName>
    <definedName name="MACRO_ASSUMP_2006">#REF!</definedName>
    <definedName name="MACROS">#REF!</definedName>
    <definedName name="Malaysia">#REF!</definedName>
    <definedName name="MarSun1">DATE(CalendarYear,3,1)-WEEKDAY(DATE(CalendarYear,3,1))</definedName>
    <definedName name="marurityDate">[26]წმინდა_ამოღება!$B:$B</definedName>
    <definedName name="MATRIX">#REF!</definedName>
    <definedName name="Maturity_IDA">#REF!</definedName>
    <definedName name="Maturity_NC">[57]NPV_base!#REF!</definedName>
    <definedName name="maxcell">#REF!</definedName>
    <definedName name="MaySun1">DATE(CalendarYear,5,1)-WEEKDAY(DATE(CalendarYear,5,1))</definedName>
    <definedName name="MC">'[64]Combined Model'!#REF!</definedName>
    <definedName name="mcc06g.OldCallArray">#N/A</definedName>
    <definedName name="mcs03g.ReqArray">{"Price","ICTG","TS131","D","0","0","H"}</definedName>
    <definedName name="MCV">#N/A</definedName>
    <definedName name="MCV_B">#REF!</definedName>
    <definedName name="MCV_B_1">#N/A</definedName>
    <definedName name="MCV_B1">#REF!</definedName>
    <definedName name="MCV_D">#REF!</definedName>
    <definedName name="MCV_D_1">#N/A</definedName>
    <definedName name="MCV_D1">#REF!</definedName>
    <definedName name="MCV_N">#N/A</definedName>
    <definedName name="MCV_N1">#REF!</definedName>
    <definedName name="MCV_T">#REF!</definedName>
    <definedName name="MCV_T_1">#N/A</definedName>
    <definedName name="MCV_T1">#REF!</definedName>
    <definedName name="Medium_term_BOP_scenario">#REF!</definedName>
    <definedName name="memo">'[32]MS data prog'!$E$47:$AU$85</definedName>
    <definedName name="MENORES">#REF!</definedName>
    <definedName name="MFISCAL">'[10]Annual Raw Data'!#REF!</definedName>
    <definedName name="mflowsa">[18]!mflowsa</definedName>
    <definedName name="mflowsq">[18]!mflowsq</definedName>
    <definedName name="MI_Investment">#REF!</definedName>
    <definedName name="MICRO">#REF!</definedName>
    <definedName name="MIDDLE">#REF!</definedName>
    <definedName name="mincell">#REF!</definedName>
    <definedName name="MinorityInterest">[5]D!$G$32</definedName>
    <definedName name="MISC3">#REF!</definedName>
    <definedName name="mmm" hidden="1">{"Riqfin97",#N/A,FALSE,"Tran";"Riqfinpro",#N/A,FALSE,"Tran"}</definedName>
    <definedName name="mmmm" hidden="1">{"Tab1",#N/A,FALSE,"P";"Tab2",#N/A,FALSE,"P"}</definedName>
    <definedName name="mod">[80]INTRODUC!$D$5</definedName>
    <definedName name="mod1.03">[81]ModDef!#REF!</definedName>
    <definedName name="Moldova__Balance_of_Payments__1994_98">#REF!</definedName>
    <definedName name="MON_SM">#REF!</definedName>
    <definedName name="mon_surv_midterm98">#REF!</definedName>
    <definedName name="mon_survey_97">#REF!</definedName>
    <definedName name="mon_survey_98">#REF!</definedName>
    <definedName name="moneda">[82]INTRODUC!$D$6</definedName>
    <definedName name="Monetary_Policy">'[40]Data Validation'!$C$6:$D$6</definedName>
    <definedName name="Monetary_Precision">#REF!</definedName>
    <definedName name="Monetary_Program_Parameters">#REF!</definedName>
    <definedName name="Money_Transfers">#REF!</definedName>
    <definedName name="moneyprogram">#REF!</definedName>
    <definedName name="MONF_SM">#REF!</definedName>
    <definedName name="monprogparameters">#REF!</definedName>
    <definedName name="monsurvey">#REF!</definedName>
    <definedName name="monthly">'[32]NBG old'!$A$4:$AU$116</definedName>
    <definedName name="MoodyRtg">[5]D!$G$8</definedName>
    <definedName name="MoscowPopulation">#REF!</definedName>
    <definedName name="MS">#REF!</definedName>
    <definedName name="mstocksa">[18]!mstocksa</definedName>
    <definedName name="mstocksq">[18]!mstocksq</definedName>
    <definedName name="mt_moneyprog">#REF!</definedName>
    <definedName name="mult">#REF!</definedName>
    <definedName name="MUNICIPAL">[24]Sheet2!#REF!</definedName>
    <definedName name="MUNICIPALITIES">[83]Sheet2!$F$3:$F$79</definedName>
    <definedName name="Municipios">#REF!</definedName>
    <definedName name="MVbyBV">[5]D!$Q$20</definedName>
    <definedName name="MVbyOC">[5]D!$Q$30</definedName>
    <definedName name="n">#REF!</definedName>
    <definedName name="NameAcq">#REF!</definedName>
    <definedName name="NameCase">#REF!</definedName>
    <definedName name="namepfma">#REF!</definedName>
    <definedName name="NameProj">#REF!</definedName>
    <definedName name="NAMES">#REF!</definedName>
    <definedName name="NAMES_A">#REF!</definedName>
    <definedName name="NAMES_Q">#REF!</definedName>
    <definedName name="names_w">#REF!</definedName>
    <definedName name="NAMESAZE">#REF!</definedName>
    <definedName name="NAMESTJK">#REF!</definedName>
    <definedName name="NAMESUZB">#REF!</definedName>
    <definedName name="NameTar">#REF!</definedName>
    <definedName name="nbg_midterm98">#REF!</definedName>
    <definedName name="nbg_quart_97">#REF!</definedName>
    <definedName name="nbg_quart_98">#REF!</definedName>
    <definedName name="NC_R">#REF!</definedName>
    <definedName name="NCG">#N/A</definedName>
    <definedName name="NCG_R">#N/A</definedName>
    <definedName name="NCP">#N/A</definedName>
    <definedName name="NCP_R">#N/A</definedName>
    <definedName name="Nera_Balance">'[33]Debt Profile'!$F$265:$F$271-'[33]Debt Profile'!$G$266:$G$271</definedName>
    <definedName name="net.ipo.proceeds">#REF!</definedName>
    <definedName name="NetDebt">[5]D!$Q$21</definedName>
    <definedName name="NewCheck">#REF!</definedName>
    <definedName name="NEWSHEET">#REF!</definedName>
    <definedName name="NewTicker">#REF!</definedName>
    <definedName name="NFA_assumptions">#REF!</definedName>
    <definedName name="NFB_R">#REF!</definedName>
    <definedName name="NFB_R_GDP">#REF!</definedName>
    <definedName name="NFI">#N/A</definedName>
    <definedName name="NFI_R">#N/A</definedName>
    <definedName name="NFIG">#REF!</definedName>
    <definedName name="NFIP">#REF!</definedName>
    <definedName name="NFP_VE">[81]Model!#REF!</definedName>
    <definedName name="NFP_VE_1">[81]Model!#REF!</definedName>
    <definedName name="NGDP">#N/A</definedName>
    <definedName name="NGDP_DG">#N/A</definedName>
    <definedName name="NGDP_R">[84]Q1!$E$50:$AH$50</definedName>
    <definedName name="NGDP_RG">#N/A</definedName>
    <definedName name="NGDPA">#REF!</definedName>
    <definedName name="NGS">#REF!</definedName>
    <definedName name="NGS_NGDP">#N/A</definedName>
    <definedName name="NGSG">#REF!</definedName>
    <definedName name="NGSP">#REF!</definedName>
    <definedName name="NI">#REF!</definedName>
    <definedName name="NI_GDP">#REF!</definedName>
    <definedName name="NI_NGDP">#REF!</definedName>
    <definedName name="NI_R">#REF!</definedName>
    <definedName name="NINV">#N/A</definedName>
    <definedName name="NINV_R">#N/A</definedName>
    <definedName name="NINV_R_GDP">#REF!</definedName>
    <definedName name="nlgdollar">[6]Inputs!#REF!</definedName>
    <definedName name="nlgeuro">[6]Inputs!#REF!</definedName>
    <definedName name="NM">#N/A</definedName>
    <definedName name="NM_R">#N/A</definedName>
    <definedName name="NMG">#REF!</definedName>
    <definedName name="NMG_R">#REF!</definedName>
    <definedName name="NMG_RG">#N/A</definedName>
    <definedName name="NMS">#REF!</definedName>
    <definedName name="NMS_R">#REF!</definedName>
    <definedName name="nn" hidden="1">{"Riqfin97",#N/A,FALSE,"Tran";"Riqfinpro",#N/A,FALSE,"Tran"}</definedName>
    <definedName name="nnn" hidden="1">{"Tab1",#N/A,FALSE,"P";"Tab2",#N/A,FALSE,"P"}</definedName>
    <definedName name="nominal">#REF!</definedName>
    <definedName name="Non_BRO">#REF!</definedName>
    <definedName name="NOTITLES">#REF!</definedName>
    <definedName name="NovemberVersion">#REF!</definedName>
    <definedName name="NovSun1">DATE(CalendarYear,11,1)-WEEKDAY(DATE(CalendarYear,11,1))</definedName>
    <definedName name="NPM">[5]D!$Q$25</definedName>
    <definedName name="NTDD_R">#REF!</definedName>
    <definedName name="NTDD_RG">#N/A</definedName>
    <definedName name="NUM">[24]Sheet2!#REF!</definedName>
    <definedName name="NumEmployee">[5]D!$G$50</definedName>
    <definedName name="NX">#N/A</definedName>
    <definedName name="NX_R">#N/A</definedName>
    <definedName name="NXG">#REF!</definedName>
    <definedName name="NXG_R">#REF!</definedName>
    <definedName name="NXG_RG">#N/A</definedName>
    <definedName name="NXS">#REF!</definedName>
    <definedName name="NXS_R">#REF!</definedName>
    <definedName name="OctSun1">DATE(CalendarYear,10,1)-WEEKDAY(DATE(CalendarYear,10,1))</definedName>
    <definedName name="offer">#REF!</definedName>
    <definedName name="offer.value">#REF!</definedName>
    <definedName name="Office.Bonus.Perc">9%</definedName>
    <definedName name="offpr">[4]PriceSyn!$O$9</definedName>
    <definedName name="Ofr_Assum">#REF!</definedName>
    <definedName name="Ofr_BS">#REF!</definedName>
    <definedName name="Ofr_Capex">#REF!</definedName>
    <definedName name="Ofr_Cash">#REF!</definedName>
    <definedName name="Ofr_Equity">#REF!</definedName>
    <definedName name="Ofr_Inc">#REF!</definedName>
    <definedName name="Ofr_Index">#REF!</definedName>
    <definedName name="oi">#REF!</definedName>
    <definedName name="OLEChartName">#REF!</definedName>
    <definedName name="OLEPosition">#REF!</definedName>
    <definedName name="One_to_Five">'[40]Data Validation'!$C$5:$G$5</definedName>
    <definedName name="oo" hidden="1">{"Riqfin97",#N/A,FALSE,"Tran";"Riqfinpro",#N/A,FALSE,"Tran"}</definedName>
    <definedName name="ooo" hidden="1">{"Tab1",#N/A,FALSE,"P";"Tab2",#N/A,FALSE,"P"}</definedName>
    <definedName name="OpCap">[85]Inputs!$B$3</definedName>
    <definedName name="OperCashFlow">[5]D!$G$75</definedName>
    <definedName name="OPM">[5]D!$Q$26</definedName>
    <definedName name="Options">[71]MOE!#REF!</definedName>
    <definedName name="Options_and_Warrants_1_4">#REF!</definedName>
    <definedName name="Options_and_Warrants_2_4">#REF!</definedName>
    <definedName name="Options_and_Warrants_3_4">#REF!</definedName>
    <definedName name="Options_and_Warrants_4_4">#REF!</definedName>
    <definedName name="Options_and_Warrants_5_4">#REF!</definedName>
    <definedName name="Options_and_Warrants_6_4">#REF!</definedName>
    <definedName name="Options_and_Warrants_7_4">#REF!</definedName>
    <definedName name="Org_inputs">#REF!</definedName>
    <definedName name="other">#REF!</definedName>
    <definedName name="Otras_Residuales">#REF!</definedName>
    <definedName name="OUTPUT">#REF!</definedName>
    <definedName name="ownership">#REF!</definedName>
    <definedName name="P">{"Riqfin97",#N/A,FALSE,"Tran";"Riqfinpro",#N/A,FALSE,"Tran"}</definedName>
    <definedName name="P_33">#REF!</definedName>
    <definedName name="p_Amort">#REF!</definedName>
    <definedName name="p_FirmValue">#REF!</definedName>
    <definedName name="p_LTM_BS">#REF!</definedName>
    <definedName name="p_LTM_IS">#REF!</definedName>
    <definedName name="p_Premium">#REF!</definedName>
    <definedName name="Partia">[86]დასახელება!$F$2:$F$10</definedName>
    <definedName name="paste1">[71]Scenarios!#REF!</definedName>
    <definedName name="paste2">[71]Scenarios!#REF!</definedName>
    <definedName name="paste3">[71]Scenarios!#REF!</definedName>
    <definedName name="paste4">[71]Scenarios!#REF!</definedName>
    <definedName name="paste5">[71]Scenarios!#REF!</definedName>
    <definedName name="paste6">[71]Scenarios!#REF!</definedName>
    <definedName name="paste7">[71]Scenarios!#REF!</definedName>
    <definedName name="paste8">[71]Scenarios!#REF!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hNM_R">#REF!</definedName>
    <definedName name="pchNMG_R">#REF!</definedName>
    <definedName name="pchNX_R">#REF!</definedName>
    <definedName name="pchNXG_R">#REF!</definedName>
    <definedName name="PCPI">#REF!</definedName>
    <definedName name="PCPIG">#N/A</definedName>
    <definedName name="pctacq">#REF!</definedName>
    <definedName name="pd_5yr">#REF!</definedName>
    <definedName name="pd_7yr">#REF!</definedName>
    <definedName name="pd_qtr">#REF!</definedName>
    <definedName name="pd_yr1">'[67]OpEx Detail'!#REF!</definedName>
    <definedName name="pd_yr2">'[67]OpEx Detail'!#REF!</definedName>
    <definedName name="pdil">#REF!</definedName>
    <definedName name="PE_1">[46]Comps!$P$13:$P$20,[46]Comps!#REF!</definedName>
    <definedName name="PE_2">[46]Comps!$P$13:$P$25,[46]Comps!#REF!</definedName>
    <definedName name="PeerNames">#REF!</definedName>
    <definedName name="PeerTickers">#REF!</definedName>
    <definedName name="PEND">#REF!</definedName>
    <definedName name="PEOP">[81]Model!#REF!</definedName>
    <definedName name="PEOP_1">[81]Model!#REF!</definedName>
    <definedName name="perc">'[87]Pro Forma'!$E$9</definedName>
    <definedName name="PERIOD">[24]Sheet2!#REF!</definedName>
    <definedName name="petcodes">#REF!</definedName>
    <definedName name="Petroecuador">#REF!</definedName>
    <definedName name="PFP">#REF!</definedName>
    <definedName name="pfp_table1">#REF!</definedName>
    <definedName name="PFPRICE">#REF!</definedName>
    <definedName name="PFPRICE2">#REF!</definedName>
    <definedName name="PG1B">#REF!</definedName>
    <definedName name="pick">#REF!</definedName>
    <definedName name="pik">[60]Assum!#REF!</definedName>
    <definedName name="PL_Amortization">'[38]P&amp;L'!#REF!</definedName>
    <definedName name="PMENU">#REF!</definedName>
    <definedName name="PolicyRate">OFFSET(PolicyRateLabel,1,0,COUNT([56]I_Rates!$B:$B),1)</definedName>
    <definedName name="PolicyRateLabel">[56]I_Rates!$B$5</definedName>
    <definedName name="PolicyRateX">OFFSET(PolicyRateLabel,1,0,COUNT([56]I_Rates!$B:$B)-1,1)</definedName>
    <definedName name="pooling">#REF!</definedName>
    <definedName name="Ports">#REF!</definedName>
    <definedName name="pound">[60]Inputs!#REF!</definedName>
    <definedName name="pp" hidden="1">{"Riqfin97",#N/A,FALSE,"Tran";"Riqfinpro",#N/A,FALSE,"Tran"}</definedName>
    <definedName name="ppp" hidden="1">{"Riqfin97",#N/A,FALSE,"Tran";"Riqfinpro",#N/A,FALSE,"Tran"}</definedName>
    <definedName name="PPPWGT">#N/A</definedName>
    <definedName name="PrefStock">[5]D!$G$33</definedName>
    <definedName name="Premium">'[88]Pro Forma'!$F$22</definedName>
    <definedName name="PRICE">#REF!</definedName>
    <definedName name="Price1">'[41]Pro Forma'!#REF!</definedName>
    <definedName name="Price2">'[41]Pro Forma'!#REF!</definedName>
    <definedName name="Price3">'[41]Pro Forma'!#REF!</definedName>
    <definedName name="Price4">'[41]Pro Forma'!#REF!</definedName>
    <definedName name="Price5">'[41]Pro Forma'!#REF!</definedName>
    <definedName name="Price6">'[41]Pro Forma'!#REF!</definedName>
    <definedName name="priceacq">#REF!</definedName>
    <definedName name="PRICETAB">#REF!</definedName>
    <definedName name="pricetar">#REF!</definedName>
    <definedName name="print">[89]Comps!$A$1:$Y$63</definedName>
    <definedName name="_xlnm.Print_Area" localSheetId="0">დევნილები!$B$1:$H$98</definedName>
    <definedName name="_xlnm.Print_Area" localSheetId="3">მეურვეობა!$B$4:$H$277</definedName>
    <definedName name="_xlnm.Print_Area" localSheetId="1">'მომსახურების სააგენტო'!$B$1:$H$561</definedName>
    <definedName name="_xlnm.Print_Area">#REF!</definedName>
    <definedName name="_xlnm.Print_Titles" localSheetId="0">დევნილები!$3:$3</definedName>
    <definedName name="_xlnm.Print_Titles" localSheetId="3">მეურვეობა!$6:$6</definedName>
    <definedName name="_xlnm.Print_Titles" localSheetId="1">'მომსახურების სააგენტო'!$3:$3</definedName>
    <definedName name="_xlnm.Print_Titles">#REF!,#REF!</definedName>
    <definedName name="print_Titles2">#REF!,#REF!</definedName>
    <definedName name="printa">#REF!</definedName>
    <definedName name="printb">#REF!</definedName>
    <definedName name="printc">#REF!</definedName>
    <definedName name="PrintGraph">#REF!</definedName>
    <definedName name="printk">#REF!</definedName>
    <definedName name="PRINTMACRO">#REF!</definedName>
    <definedName name="PrintThis_Links">[62]Links!$A$1:$F$33</definedName>
    <definedName name="PrintTitle1">#REF!</definedName>
    <definedName name="PRMONTH">#REF!</definedName>
    <definedName name="prn">#REF!</definedName>
    <definedName name="PRODUCED">[24]Sheet2!#REF!</definedName>
    <definedName name="Product">'[37]Statistics by Product (Source )'!$B$2:$B$21948</definedName>
    <definedName name="Product_Description">#REF!</definedName>
    <definedName name="Proeq2016CagerTkhibWalkBorMar">[42]SAK!$AO$43</definedName>
    <definedName name="Proeq2016Gadmtv">[42]SAK!$AO$44</definedName>
    <definedName name="Prog1998">'[90]2003'!#REF!</definedName>
    <definedName name="progasumm">#REF!</definedName>
    <definedName name="program">#REF!</definedName>
    <definedName name="ProjectName">#REF!</definedName>
    <definedName name="Prt">#REF!</definedName>
    <definedName name="PRYEAR">#REF!</definedName>
    <definedName name="PubW">'[48]W&amp;T'!$C$17</definedName>
    <definedName name="PURCHASER">[91]Sheet2!$L$3:$L$13</definedName>
    <definedName name="PY_Accounts_Receivable">#REF!</definedName>
    <definedName name="PY_Cash">#REF!</definedName>
    <definedName name="PY_Common_Equity">#REF!</definedName>
    <definedName name="PY_Cost_of_Sales">#REF!</definedName>
    <definedName name="PY_Current_Liabilities">#REF!</definedName>
    <definedName name="PY_Depreciation">#REF!</definedName>
    <definedName name="PY_Gross_Profit">#REF!</definedName>
    <definedName name="PY_Inc_Bef_Tax">#REF!</definedName>
    <definedName name="PY_Intangible_Assets">#REF!</definedName>
    <definedName name="PY_Interest_Expense">#REF!</definedName>
    <definedName name="PY_Inventory">#REF!</definedName>
    <definedName name="PY_LIABIL_EQUITY">#REF!</definedName>
    <definedName name="PY_LT_Debt">#REF!</definedName>
    <definedName name="PY_Market_Value_of_Equity">#REF!</definedName>
    <definedName name="PY_Marketable_Sec">#REF!</definedName>
    <definedName name="PY_NET_PROFIT">#REF!</definedName>
    <definedName name="PY_Net_Revenue">#REF!</definedName>
    <definedName name="PY_Operating_Inc">#REF!</definedName>
    <definedName name="PY_Operating_Income">#REF!</definedName>
    <definedName name="PY_Other_Curr_Assets">#REF!</definedName>
    <definedName name="PY_Other_LT_Assets">#REF!</definedName>
    <definedName name="PY_Other_LT_Liabilities">#REF!</definedName>
    <definedName name="PY_Preferred_Stock">#REF!</definedName>
    <definedName name="PY_QUICK_ASSETS">#REF!</definedName>
    <definedName name="PY_Retained_Earnings">#REF!</definedName>
    <definedName name="PY_Tangible_Assets">#REF!</definedName>
    <definedName name="PY_Tangible_Net_Worth">#REF!</definedName>
    <definedName name="PY_Taxes">#REF!</definedName>
    <definedName name="PY_TOTAL_ASSETS">#REF!</definedName>
    <definedName name="PY_TOTAL_CURR_ASSETS">#REF!</definedName>
    <definedName name="PY_TOTAL_DEBT">#REF!</definedName>
    <definedName name="PY_TOTAL_EQUITY">#REF!</definedName>
    <definedName name="PY_Working_Capital">#REF!</definedName>
    <definedName name="PY2_Accounts_Receivable">#REF!</definedName>
    <definedName name="PY2_Cash">#REF!</definedName>
    <definedName name="PY2_Common_Equity">#REF!</definedName>
    <definedName name="PY2_Cost_of_Sales">#REF!</definedName>
    <definedName name="PY2_Current_Liabilities">#REF!</definedName>
    <definedName name="PY2_Depreciation">#REF!</definedName>
    <definedName name="PY2_Gross_Profit">#REF!</definedName>
    <definedName name="PY2_Inc_Bef_Tax">#REF!</definedName>
    <definedName name="PY2_Intangible_Assets">#REF!</definedName>
    <definedName name="PY2_Interest_Expense">#REF!</definedName>
    <definedName name="PY2_Inventory">#REF!</definedName>
    <definedName name="PY2_LIABIL_EQUITY">#REF!</definedName>
    <definedName name="PY2_LT_Debt">#REF!</definedName>
    <definedName name="PY2_Marketable_Sec">#REF!</definedName>
    <definedName name="PY2_NET_PROFIT">#REF!</definedName>
    <definedName name="PY2_Net_Revenue">#REF!</definedName>
    <definedName name="PY2_Operating_Inc">#REF!</definedName>
    <definedName name="PY2_Operating_Income">#REF!</definedName>
    <definedName name="PY2_Other_Curr_Assets">#REF!</definedName>
    <definedName name="PY2_Other_LT_Assets">#REF!</definedName>
    <definedName name="PY2_Other_LT_Liabilities">#REF!</definedName>
    <definedName name="PY2_Preferred_Stock">#REF!</definedName>
    <definedName name="PY2_QUICK_ASSETS">#REF!</definedName>
    <definedName name="PY2_Retained_Earnings">#REF!</definedName>
    <definedName name="PY2_Tangible_Assets">#REF!</definedName>
    <definedName name="PY2_Tangible_Net_Worth">#REF!</definedName>
    <definedName name="PY2_Taxes">#REF!</definedName>
    <definedName name="PY2_TOTAL_ASSETS">#REF!</definedName>
    <definedName name="PY2_TOTAL_CURR_ASSETS">#REF!</definedName>
    <definedName name="PY2_TOTAL_DEBT">#REF!</definedName>
    <definedName name="PY2_TOTAL_EQUITY">#REF!</definedName>
    <definedName name="PY2_Working_Capital">#REF!</definedName>
    <definedName name="Q_5">#REF!</definedName>
    <definedName name="Q_6">#REF!</definedName>
    <definedName name="Q_7">#REF!</definedName>
    <definedName name="Q6_">#REF!</definedName>
    <definedName name="QFISCAL">'[92]Quarterly Raw Data'!#REF!</definedName>
    <definedName name="qq" hidden="1">'[93]J(Priv.Cap)'!#REF!</definedName>
    <definedName name="qqq" hidden="1">{#N/A,#N/A,FALSE,"EXTRABUDGT"}</definedName>
    <definedName name="qqq_1" hidden="1">{#N/A,#N/A,FALSE,"EXTRABUDGT"}</definedName>
    <definedName name="qqq_2" hidden="1">{#N/A,#N/A,FALSE,"EXTRABUDGT"}</definedName>
    <definedName name="QRQ">[5]D!$Q$6</definedName>
    <definedName name="QTAB7">'[92]Quarterly MacroFlow'!#REF!</definedName>
    <definedName name="QTAB7A">'[92]Quarterly MacroFlow'!#REF!</definedName>
    <definedName name="QtrDate">#REF!</definedName>
    <definedName name="QtrShares">#REF!</definedName>
    <definedName name="quita">#REF!</definedName>
    <definedName name="QW">#REF!</definedName>
    <definedName name="R_Factor">#REF!</definedName>
    <definedName name="Range_Names">#REF!</definedName>
    <definedName name="RAT_A">#REF!</definedName>
    <definedName name="RAT_T">#REF!</definedName>
    <definedName name="rate">#REF!</definedName>
    <definedName name="rate1">[41]Inputs!#REF!</definedName>
    <definedName name="rate2">[41]Inputs!#REF!</definedName>
    <definedName name="Rating">[5]D!$M$24</definedName>
    <definedName name="RATIO">'[64]Combined Model'!#REF!</definedName>
    <definedName name="Ratioswitch">#REF!</definedName>
    <definedName name="REAL">#REF!</definedName>
    <definedName name="_xlnm.Recorder">#REF!</definedName>
    <definedName name="red_banks">[32]red!$A$136:$AC$178</definedName>
    <definedName name="RED_BOP">#REF!</definedName>
    <definedName name="red_cpi">#REF!</definedName>
    <definedName name="red_cred_comp">#REF!</definedName>
    <definedName name="RED_D">#REF!</definedName>
    <definedName name="red_dep_comp">#REF!</definedName>
    <definedName name="RED_DS">#REF!</definedName>
    <definedName name="red_gdp_exp">#REF!</definedName>
    <definedName name="red_govt_empl">#REF!</definedName>
    <definedName name="red_monsur">[32]red!$A$65:$AC$132</definedName>
    <definedName name="RED_NATCPI">#REF!</definedName>
    <definedName name="red_nbg">[32]red!$A$1:$AC$62</definedName>
    <definedName name="RED_TBCPI">#REF!</definedName>
    <definedName name="RED_TRD">#REF!</definedName>
    <definedName name="REDTbl3">#REF!</definedName>
    <definedName name="REDTbl4">#REF!</definedName>
    <definedName name="REDTbl5">#REF!</definedName>
    <definedName name="REDTbl6">#REF!</definedName>
    <definedName name="REDTbl7">#REF!</definedName>
    <definedName name="REF">'[41]Pro Forma'!#REF!</definedName>
    <definedName name="Ref_1">'[94]FA Movement Kyrg'!$E$22</definedName>
    <definedName name="Ref_10">'[94]FA Movement Kyrg'!$I$39</definedName>
    <definedName name="Ref_11">'[94]FA Movement Kyrg'!$K$39</definedName>
    <definedName name="Ref_12">'[94]FA Movement Kyrg'!$K$17</definedName>
    <definedName name="Ref_13">'[94]FA Movement Kyrg'!$C$17</definedName>
    <definedName name="Ref_14">'[94]FA Movement Kyrg'!$E$17</definedName>
    <definedName name="Ref_2">'[94]FA Movement Kyrg'!$A$1</definedName>
    <definedName name="Ref_3">#REF!</definedName>
    <definedName name="Ref_4">'[94]FA Movement Kyrg'!$A$19</definedName>
    <definedName name="Ref_5">'[94]FA Movement Kyrg'!$C$17</definedName>
    <definedName name="Ref_6">'[94]FA Movement Kyrg'!$K$17</definedName>
    <definedName name="Ref_7">'[94]FA Movement Kyrg'!$C$28</definedName>
    <definedName name="Ref_8">'[94]FA Movement Kyrg'!$C$28</definedName>
    <definedName name="Ref_9">'[94]FA Movement Kyrg'!$K$28</definedName>
    <definedName name="refinance">#REF!</definedName>
    <definedName name="REG">[24]Sheet2!#REF!</definedName>
    <definedName name="regionebi63">#REF!</definedName>
    <definedName name="REGIONS">[83]Sheet2!$B$3:$B$14</definedName>
    <definedName name="reitingi">#REF!</definedName>
    <definedName name="Relationship_with_US">'[40]Data Validation'!$C$10:$E$10</definedName>
    <definedName name="Repayment_Frequency">'[40]Data Validation'!#REF!</definedName>
    <definedName name="Repayment_Period_US_Dollar">#REF!</definedName>
    <definedName name="ReportDate">[31]Info!$C$2</definedName>
    <definedName name="repur">#REF!</definedName>
    <definedName name="repurch">#REF!</definedName>
    <definedName name="res_5yr">#REF!</definedName>
    <definedName name="res_7yr">#REF!</definedName>
    <definedName name="res_qtr">#REF!</definedName>
    <definedName name="res_yr1">'[67]OpEx Detail'!#REF!</definedName>
    <definedName name="res_yr2">'[67]OpEx Detail'!#REF!</definedName>
    <definedName name="res_yrf">'[67]OpEx Detail'!#REF!</definedName>
    <definedName name="reserves">[32]resold!$A$1:$N$59</definedName>
    <definedName name="Residual_difference">#REF!</definedName>
    <definedName name="resmoney">#REF!</definedName>
    <definedName name="respirators">#REF!</definedName>
    <definedName name="RETURN">#REF!</definedName>
    <definedName name="RGDPA">#REF!</definedName>
    <definedName name="RGSPA">#REF!</definedName>
    <definedName name="right">#REF!</definedName>
    <definedName name="rindex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M">[5]D!$Q$14</definedName>
    <definedName name="RMB_USD">[72]Assumptions!$B$2</definedName>
    <definedName name="rng_Refresh">#REF!</definedName>
    <definedName name="rngBefore">[95]Main!$AB$26</definedName>
    <definedName name="rngDepartmentDrive">[95]Main!$AB$23</definedName>
    <definedName name="rngEMailAddress">[95]Main!$AB$20</definedName>
    <definedName name="rngErrorSort">[62]ErrCheck!$A$4</definedName>
    <definedName name="rngLastSave">[62]Main!$G$19</definedName>
    <definedName name="rngLastSent">[62]Main!$G$18</definedName>
    <definedName name="rngLastUpdate">[62]Links!$D$2</definedName>
    <definedName name="rngNeedsUpdate">[62]Links!$E$2</definedName>
    <definedName name="rngNews">[95]Main!$AB$27</definedName>
    <definedName name="rngQuestChecked">[62]ErrCheck!$A$3</definedName>
    <definedName name="roll">[6]Inputs!#REF!</definedName>
    <definedName name="ROUTE">[24]Sheet2!#REF!</definedName>
    <definedName name="ROUTE_LINE">[24]Sheet2!#REF!</definedName>
    <definedName name="rr" hidden="1">{"Riqfin97",#N/A,FALSE,"Tran";"Riqfinpro",#N/A,FALSE,"Tran"}</definedName>
    <definedName name="rrr" hidden="1">{"Riqfin97",#N/A,FALSE,"Tran";"Riqfinpro",#N/A,FALSE,"Tran"}</definedName>
    <definedName name="rrrrrr" hidden="1">{"cash plan",#N/A,FALSE,"fccashflow"}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s_1" hidden="1">{"BOP_TAB",#N/A,FALSE,"N";"MIDTERM_TAB",#N/A,FALSE,"O";"FUND_CRED",#N/A,FALSE,"P";"DEBT_TAB1",#N/A,FALSE,"Q";"DEBT_TAB2",#N/A,FALSE,"Q";"FORFIN_TAB1",#N/A,FALSE,"R";"FORFIN_TAB2",#N/A,FALSE,"R";"BOP_ANALY",#N/A,FALSE,"U"}</definedName>
    <definedName name="rs_2" hidden="1">{"BOP_TAB",#N/A,FALSE,"N";"MIDTERM_TAB",#N/A,FALSE,"O";"FUND_CRED",#N/A,FALSE,"P";"DEBT_TAB1",#N/A,FALSE,"Q";"DEBT_TAB2",#N/A,FALSE,"Q";"FORFIN_TAB1",#N/A,FALSE,"R";"FORFIN_TAB2",#N/A,FALSE,"R";"BOP_ANALY",#N/A,FALSE,"U"}</definedName>
    <definedName name="RunPool">'[30]2013 User Defined Template'!RunPool</definedName>
    <definedName name="RunPurchase">'[30]2013 User Defined Template'!RunPurchase</definedName>
    <definedName name="rus">#REF!</definedName>
    <definedName name="Rustv2016">[42]SAK!$AO$80</definedName>
    <definedName name="S_Adjust_Data">[78]Lead!$I$1:$I$30</definedName>
    <definedName name="S_AJE_Tot_Data">[78]Lead!$H$1:$H$30</definedName>
    <definedName name="S_CY_Beg_Data">[79]Lead!$F$1:$F$33</definedName>
    <definedName name="S_CY_End_Data">[78]Lead!$K$1:$K$30</definedName>
    <definedName name="S_PY_End_Data">[79]Lead!$M$1:$M$33</definedName>
    <definedName name="S_RJE_Tot_Data">[78]Lead!$J$1:$J$30</definedName>
    <definedName name="SA_Tab">#REF!</definedName>
    <definedName name="sad">#REF!</definedName>
    <definedName name="Sal_96">#REF!</definedName>
    <definedName name="Sal_97">#REF!</definedName>
    <definedName name="Sal_98_02">#REF!</definedName>
    <definedName name="Sal_yrs">#REF!</definedName>
    <definedName name="Sales">#REF!</definedName>
    <definedName name="sales_5yr">'[67]OpEx Detail'!#REF!</definedName>
    <definedName name="sales_7yr">'[67]OpEx Detail'!#REF!</definedName>
    <definedName name="Sales_only">#REF!</definedName>
    <definedName name="Sales_Qtr">'[67]OpEx Detail'!#REF!</definedName>
    <definedName name="SalesCom">[5]D!#REF!</definedName>
    <definedName name="SalesInd">[5]D!#REF!</definedName>
    <definedName name="SalesOther">[5]D!#REF!</definedName>
    <definedName name="SalesRes">[5]D!#REF!</definedName>
    <definedName name="SalesYr1">'[67]OpEx Detail'!#REF!</definedName>
    <definedName name="SalesYr2">'[67]OpEx Detail'!#REF!</definedName>
    <definedName name="Savings_Products">#REF!</definedName>
    <definedName name="SCEN">[3]Inputs!#REF!</definedName>
    <definedName name="SCENE">#REF!</definedName>
    <definedName name="SCENE_P">#REF!</definedName>
    <definedName name="SCENE_S">#REF!</definedName>
    <definedName name="sd">#REF!</definedName>
    <definedName name="sdf">#REF!</definedName>
    <definedName name="sds_gdp_exp_lari">#REF!</definedName>
    <definedName name="sds_gdp_origin">#REF!</definedName>
    <definedName name="sds_gpd_exp_gdp">#REF!</definedName>
    <definedName name="SEC">#REF!</definedName>
    <definedName name="SEI">#REF!</definedName>
    <definedName name="sencount" hidden="1">2</definedName>
    <definedName name="SENS">[4]Price!$A$1:$M$48</definedName>
    <definedName name="sense1">#REF!</definedName>
    <definedName name="sense2">#REF!</definedName>
    <definedName name="SENSITIVITY">'[64]Combined Model'!#REF!</definedName>
    <definedName name="SepSun1">DATE(CalendarYear,9,1)-WEEKDAY(DATE(CalendarYear,9,1))</definedName>
    <definedName name="ServTer">[5]D!$G$49</definedName>
    <definedName name="settlementVal">[26]წმინდა_ამოღება!$D:$D</definedName>
    <definedName name="sex">[96]Sheet3!$M$4:$M$5</definedName>
    <definedName name="sfd">#REF!</definedName>
    <definedName name="Share">[6]Inputs!$E$5</definedName>
    <definedName name="Share_Tender">#REF!</definedName>
    <definedName name="shares">#REF!</definedName>
    <definedName name="SharesOut">[5]D!$G$35</definedName>
    <definedName name="ShemoKodiSF_l">#REF!</definedName>
    <definedName name="Siemens_Balance_1">'[33]Debt Profile'!$F$280:$F$292-'[33]Debt Profile'!$G$281:$G$292</definedName>
    <definedName name="Siemens_Balance_2">'[33]Debt Profile'!$F$295:$F$307-'[33]Debt Profile'!$G$296:$G$307</definedName>
    <definedName name="Sinosure_Balance">'[33]Debt Profile'!$F$39:$F$51-'[33]Debt Profile'!$G$40:$G$51</definedName>
    <definedName name="Sinosure_Balance_3">'[33]Debt Profile'!$F$54:$F$66-'[33]Debt Profile'!$G$55:$G$66</definedName>
    <definedName name="Sinosure_Balance_4">'[33]Debt Profile'!$F$69:$F$81-'[33]Debt Profile'!$G$70:$G$81</definedName>
    <definedName name="SinosureII_Balance_1">'[33]Debt Profile'!$F$220:$F$230-'[33]Debt Profile'!$G$221:$G$230</definedName>
    <definedName name="SinosureII_Balance_2">'[33]Debt Profile'!$F$235:$F$247-'[33]Debt Profile'!$G$236:$G$247</definedName>
    <definedName name="SinosureII_Balance_3">'[33]Debt Profile'!$F$250:$F$262-'[33]Debt Profile'!$G$251:$G$262</definedName>
    <definedName name="Skywalker">[97]Assum!$D$17</definedName>
    <definedName name="SLEVIN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low">#REF!</definedName>
    <definedName name="SORT1">#REF!</definedName>
    <definedName name="SORT2">#REF!</definedName>
    <definedName name="SORT3">#REF!</definedName>
    <definedName name="SORT4">#REF!</definedName>
    <definedName name="SORT5">#REF!</definedName>
    <definedName name="Sources">#REF!</definedName>
    <definedName name="SPHERE">[24]Sheet2!#REF!</definedName>
    <definedName name="Sponsor_Equity1">#REF!</definedName>
    <definedName name="spread">[47]Common!$I$4</definedName>
    <definedName name="SPUtilRtg">[5]D!$G$9</definedName>
    <definedName name="SRtab1">#REF!</definedName>
    <definedName name="SRtab2">#REF!</definedName>
    <definedName name="SRtab5">#REF!</definedName>
    <definedName name="SS">[98]IMATA!$B$45:$B$108</definedName>
    <definedName name="sss">#REF!</definedName>
    <definedName name="star">#REF!</definedName>
    <definedName name="START">#REF!</definedName>
    <definedName name="Start1">#REF!</definedName>
    <definedName name="Start10">#REF!</definedName>
    <definedName name="Start11">#REF!</definedName>
    <definedName name="Start12">#REF!</definedName>
    <definedName name="Start13">#REF!</definedName>
    <definedName name="Start14">#REF!</definedName>
    <definedName name="Start15">#REF!</definedName>
    <definedName name="Start16">#REF!</definedName>
    <definedName name="Start17">#REF!</definedName>
    <definedName name="Start18">#REF!</definedName>
    <definedName name="Start2">#REF!</definedName>
    <definedName name="Start3">#REF!</definedName>
    <definedName name="Start4">#REF!</definedName>
    <definedName name="Start5">#REF!</definedName>
    <definedName name="Start6">#REF!</definedName>
    <definedName name="Start7">#REF!</definedName>
    <definedName name="Start8">#REF!</definedName>
    <definedName name="Start9">#REF!</definedName>
    <definedName name="STATUS">[24]Sheet2!#REF!</definedName>
    <definedName name="STAVKA">#REF!</definedName>
    <definedName name="STDebt">[5]D!$G$30</definedName>
    <definedName name="STFQTAB">#REF!</definedName>
    <definedName name="stock">#REF!</definedName>
    <definedName name="Stock.Price">[47]LYONs!$D$9</definedName>
    <definedName name="StockPrice">[5]D!$G$5</definedName>
    <definedName name="STOP">#REF!</definedName>
    <definedName name="StrandCpS">[5]D!$Q$22</definedName>
    <definedName name="StrCosts">[5]D!#REF!</definedName>
    <definedName name="subheader">[99]inputs!$C$5</definedName>
    <definedName name="SulKetilmwkh2016">[42]SAK!$AO$100</definedName>
    <definedName name="SulProeqtrb2016">[42]SAK!$AO$45</definedName>
    <definedName name="sum">#REF!</definedName>
    <definedName name="SUMM">#REF!</definedName>
    <definedName name="Summary_Date">#REF!</definedName>
    <definedName name="SUMMARY1">#REF!</definedName>
    <definedName name="SUMMARY2">#REF!</definedName>
    <definedName name="SumPool">'[30]2013 User Defined Template'!SumPool</definedName>
    <definedName name="SumPurch">'[30]2013 User Defined Template'!SumPurch</definedName>
    <definedName name="suppsched1pfma">#REF!</definedName>
    <definedName name="SymbolOnOff">#REF!</definedName>
    <definedName name="synch">#REF!</definedName>
    <definedName name="SyndicationBalance">'[33]Debt Profile'!$H$12:$H$87-'[33]Debt Profile'!$I$13:$I$87</definedName>
    <definedName name="syner">#REF!</definedName>
    <definedName name="Synergies">#REF!</definedName>
    <definedName name="T">#REF!</definedName>
    <definedName name="T_1">'[100]LBO Model'!#REF!</definedName>
    <definedName name="T_4">'[100]LBO Model'!#REF!</definedName>
    <definedName name="T_6">'[100]LBO Model'!#REF!</definedName>
    <definedName name="T_7">'[100]LBO Model'!#REF!</definedName>
    <definedName name="t_bills">#REF!</definedName>
    <definedName name="TAB1A">#REF!</definedName>
    <definedName name="TAB1CK">#REF!</definedName>
    <definedName name="Tab25a">#REF!</definedName>
    <definedName name="Tab25b">#REF!</definedName>
    <definedName name="TAB2A">#REF!</definedName>
    <definedName name="TAB5A">#REF!</definedName>
    <definedName name="TAB6A">'[10]Annual Tables'!#REF!</definedName>
    <definedName name="TAB6B">'[10]Annual Tables'!#REF!</definedName>
    <definedName name="TAB6C">#REF!</definedName>
    <definedName name="TAB7A">#REF!</definedName>
    <definedName name="Table__47">[101]RED47!$A$1:$I$53</definedName>
    <definedName name="Table_2._Country_X___Public_Sector_Financing_1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4SR">#REF!</definedName>
    <definedName name="Table_6.__Moldova__Balance_of_Payments__1994_98">#REF!</definedName>
    <definedName name="Table_stress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AME">#REF!</definedName>
    <definedName name="Tap">#REF!</definedName>
    <definedName name="tar1_c">#REF!</definedName>
    <definedName name="tar1_is">#REF!</definedName>
    <definedName name="tar10_c">#REF!</definedName>
    <definedName name="tar10_is">#REF!</definedName>
    <definedName name="tar11_c">#REF!</definedName>
    <definedName name="tar11_is">#REF!</definedName>
    <definedName name="tar12_c">#REF!</definedName>
    <definedName name="tar12_is">#REF!</definedName>
    <definedName name="tar13_c">#REF!</definedName>
    <definedName name="tar13_is">#REF!</definedName>
    <definedName name="tar14_c">#REF!</definedName>
    <definedName name="tar14_is">#REF!</definedName>
    <definedName name="tar15_c">#REF!</definedName>
    <definedName name="tar15_is">#REF!</definedName>
    <definedName name="tar16_c">#REF!</definedName>
    <definedName name="tar16_is">#REF!</definedName>
    <definedName name="tar17_c">#REF!</definedName>
    <definedName name="tar17_is">#REF!</definedName>
    <definedName name="tar18_c">#REF!</definedName>
    <definedName name="tar18_is">#REF!</definedName>
    <definedName name="tar19_c">#REF!</definedName>
    <definedName name="tar19_is">#REF!</definedName>
    <definedName name="tar2_c">#REF!</definedName>
    <definedName name="tar2_is">#REF!</definedName>
    <definedName name="tar20_c">#REF!</definedName>
    <definedName name="tar20_is">#REF!</definedName>
    <definedName name="tar21_c">#REF!</definedName>
    <definedName name="tar21_is">#REF!</definedName>
    <definedName name="tar22_c">#REF!</definedName>
    <definedName name="tar22_is">#REF!</definedName>
    <definedName name="tar23_c">#REF!</definedName>
    <definedName name="tar23_is">#REF!</definedName>
    <definedName name="tar24_c">#REF!</definedName>
    <definedName name="tar24_is">#REF!</definedName>
    <definedName name="tar25_c">#REF!</definedName>
    <definedName name="tar25_is">#REF!</definedName>
    <definedName name="tar26_c">#REF!</definedName>
    <definedName name="tar26_is">#REF!</definedName>
    <definedName name="tar27_c">#REF!</definedName>
    <definedName name="tar27_is">#REF!</definedName>
    <definedName name="tar28_c">#REF!</definedName>
    <definedName name="tar28_is">#REF!</definedName>
    <definedName name="tar29_c">#REF!</definedName>
    <definedName name="tar29_is">#REF!</definedName>
    <definedName name="tar3_c">#REF!</definedName>
    <definedName name="tar3_is">#REF!</definedName>
    <definedName name="tar30_c">#REF!</definedName>
    <definedName name="tar30_is">#REF!</definedName>
    <definedName name="tar31_c">#REF!</definedName>
    <definedName name="tar31_is">#REF!</definedName>
    <definedName name="tar32_c">#REF!</definedName>
    <definedName name="tar32_is">#REF!</definedName>
    <definedName name="tar33_c">#REF!</definedName>
    <definedName name="tar33_is">#REF!</definedName>
    <definedName name="tar34_c">#REF!</definedName>
    <definedName name="tar34_is">#REF!</definedName>
    <definedName name="tar35_c">#REF!</definedName>
    <definedName name="tar35_is">#REF!</definedName>
    <definedName name="tar36_c">#REF!</definedName>
    <definedName name="tar36_is">#REF!</definedName>
    <definedName name="tar37_c">#REF!</definedName>
    <definedName name="tar37_is">#REF!</definedName>
    <definedName name="tar38_c">#REF!</definedName>
    <definedName name="tar38_is">#REF!</definedName>
    <definedName name="tar39_c">#REF!</definedName>
    <definedName name="tar39_is">#REF!</definedName>
    <definedName name="tar4_c">#REF!</definedName>
    <definedName name="tar4_is">#REF!</definedName>
    <definedName name="tar40_c">#REF!</definedName>
    <definedName name="tar40_is">#REF!</definedName>
    <definedName name="tar41_c">#REF!</definedName>
    <definedName name="tar41_is">#REF!</definedName>
    <definedName name="tar42_c">#REF!</definedName>
    <definedName name="tar42_is">#REF!</definedName>
    <definedName name="tar43_c">#REF!</definedName>
    <definedName name="tar43_is">#REF!</definedName>
    <definedName name="tar44_c">#REF!</definedName>
    <definedName name="tar44_is">#REF!</definedName>
    <definedName name="tar45_c">#REF!</definedName>
    <definedName name="tar45_is">#REF!</definedName>
    <definedName name="tar46_c">#REF!</definedName>
    <definedName name="tar46_is">#REF!</definedName>
    <definedName name="tar47_c">#REF!</definedName>
    <definedName name="tar47_is">#REF!</definedName>
    <definedName name="tar48_c">#REF!</definedName>
    <definedName name="tar48_is">#REF!</definedName>
    <definedName name="tar49_c">#REF!</definedName>
    <definedName name="tar49_is">#REF!</definedName>
    <definedName name="tar5_c">#REF!</definedName>
    <definedName name="tar5_is">#REF!</definedName>
    <definedName name="tar50_c">#REF!</definedName>
    <definedName name="tar50_is">#REF!</definedName>
    <definedName name="tar51_c">#REF!</definedName>
    <definedName name="tar51_is">#REF!</definedName>
    <definedName name="tar52_c">#REF!</definedName>
    <definedName name="tar52_is">#REF!</definedName>
    <definedName name="tar53_c">#REF!</definedName>
    <definedName name="tar53_is">#REF!</definedName>
    <definedName name="tar54_c">#REF!</definedName>
    <definedName name="tar54_is">#REF!</definedName>
    <definedName name="tar55_c">#REF!</definedName>
    <definedName name="tar55_is">#REF!</definedName>
    <definedName name="tar56_c">#REF!</definedName>
    <definedName name="tar56_is">#REF!</definedName>
    <definedName name="tar57_c">#REF!</definedName>
    <definedName name="tar57_is">#REF!</definedName>
    <definedName name="tar58_c">#REF!</definedName>
    <definedName name="tar58_is">#REF!</definedName>
    <definedName name="tar59_c">#REF!</definedName>
    <definedName name="tar59_is">#REF!</definedName>
    <definedName name="tar6_c">#REF!</definedName>
    <definedName name="tar6_is">#REF!</definedName>
    <definedName name="tar60_c">#REF!</definedName>
    <definedName name="tar60_is">#REF!</definedName>
    <definedName name="tar61_c">#REF!</definedName>
    <definedName name="tar61_is">#REF!</definedName>
    <definedName name="tar62_c">#REF!</definedName>
    <definedName name="tar62_is">#REF!</definedName>
    <definedName name="tar63_c">#REF!</definedName>
    <definedName name="tar63_is">#REF!</definedName>
    <definedName name="tar64_c">#REF!</definedName>
    <definedName name="tar64_is">#REF!</definedName>
    <definedName name="tar65_c">#REF!</definedName>
    <definedName name="tar65_is">#REF!</definedName>
    <definedName name="tar66_c">#REF!</definedName>
    <definedName name="tar66_is">#REF!</definedName>
    <definedName name="tar67_c">#REF!</definedName>
    <definedName name="tar67_is">#REF!</definedName>
    <definedName name="tar68_c">#REF!</definedName>
    <definedName name="tar68_is">#REF!</definedName>
    <definedName name="tar69_c">#REF!</definedName>
    <definedName name="tar69_is">#REF!</definedName>
    <definedName name="tar7_c">#REF!</definedName>
    <definedName name="tar7_is">#REF!</definedName>
    <definedName name="tar70_c">#REF!</definedName>
    <definedName name="tar70_is">#REF!</definedName>
    <definedName name="tar71_c">#REF!</definedName>
    <definedName name="tar71_is">#REF!</definedName>
    <definedName name="tar72_c">#REF!</definedName>
    <definedName name="tar72_is">#REF!</definedName>
    <definedName name="tar73_c">#REF!</definedName>
    <definedName name="tar73_is">#REF!</definedName>
    <definedName name="tar74_c">#REF!</definedName>
    <definedName name="tar74_is">#REF!</definedName>
    <definedName name="tar75_c">#REF!</definedName>
    <definedName name="tar75_is">#REF!</definedName>
    <definedName name="tar76_c">#REF!</definedName>
    <definedName name="tar76_is">#REF!</definedName>
    <definedName name="tar77_c">#REF!</definedName>
    <definedName name="tar77_is">#REF!</definedName>
    <definedName name="tar78_c">#REF!</definedName>
    <definedName name="tar78_is">#REF!</definedName>
    <definedName name="tar79_c">#REF!</definedName>
    <definedName name="tar79_is">#REF!</definedName>
    <definedName name="tar8_c">#REF!</definedName>
    <definedName name="tar8_is">#REF!</definedName>
    <definedName name="tar80_c">#REF!</definedName>
    <definedName name="tar80_is">#REF!</definedName>
    <definedName name="tar9_c">#REF!</definedName>
    <definedName name="tar9_is">#REF!</definedName>
    <definedName name="taramort">#REF!</definedName>
    <definedName name="TARG">#REF!</definedName>
    <definedName name="TARG_NAME">[6]Inputs!$E$10</definedName>
    <definedName name="targetfull">[102]Inputs!$G$6</definedName>
    <definedName name="targetname">[103]Model!$I$5</definedName>
    <definedName name="targetprice">[103]Model!$I$7</definedName>
    <definedName name="Tavmjdomare">[86]დასახელება!$D$2:$D$5</definedName>
    <definedName name="tax">[104]Assumptions!$M$10</definedName>
    <definedName name="tax.rate">'[47]Cvt. Debt'!$D$5</definedName>
    <definedName name="Tax_Amortization">#REF!</definedName>
    <definedName name="taxacq">#REF!</definedName>
    <definedName name="taxrate">#REF!</definedName>
    <definedName name="taxtar">#REF!</definedName>
    <definedName name="taxtar2">#REF!</definedName>
    <definedName name="tblChecks">[62]ErrCheck!$A$3:$E$5</definedName>
    <definedName name="tblLinks">[62]Links!$A$4:$F$33</definedName>
    <definedName name="Tcap">[5]D!$Q$13</definedName>
    <definedName name="Tdebt">[5]D!$Q$12</definedName>
    <definedName name="TENDER_TYPE">[83]Sheet2!$T$3:$T$9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et_1" hidden="1">{#N/A,#N/A,FALSE,"SimInp1";#N/A,#N/A,FALSE,"SimInp2";#N/A,#N/A,FALSE,"SimOut1";#N/A,#N/A,FALSE,"SimOut2";#N/A,#N/A,FALSE,"SimOut3";#N/A,#N/A,FALSE,"SimOut4";#N/A,#N/A,FALSE,"SimOut5"}</definedName>
    <definedName name="teset_2" hidden="1">{#N/A,#N/A,FALSE,"SimInp1";#N/A,#N/A,FALSE,"SimInp2";#N/A,#N/A,FALSE,"SimOut1";#N/A,#N/A,FALSE,"SimOut2";#N/A,#N/A,FALSE,"SimOut3";#N/A,#N/A,FALSE,"SimOut4";#N/A,#N/A,FALSE,"SimOut5"}</definedName>
    <definedName name="TextRefCopy1">'[105]10Cash'!#REF!</definedName>
    <definedName name="TextRefCopy10">#REF!</definedName>
    <definedName name="TextRefCopy100">#REF!</definedName>
    <definedName name="TextRefCopy101">'[106]FA Movement '!#REF!</definedName>
    <definedName name="TextRefCopy102">#REF!</definedName>
    <definedName name="TextRefCopy103">#REF!</definedName>
    <definedName name="TextRefCopy104">#REF!</definedName>
    <definedName name="TextRefCopy105">#REF!</definedName>
    <definedName name="TextRefCopy106">#REF!</definedName>
    <definedName name="TextRefCopy107">#REF!</definedName>
    <definedName name="TextRefCopy108">#REF!</definedName>
    <definedName name="TextRefCopy109">#REF!</definedName>
    <definedName name="TextRefCopy11">#REF!</definedName>
    <definedName name="TextRefCopy111">#REF!</definedName>
    <definedName name="TextRefCopy112">'[107]Additions testing'!#REF!</definedName>
    <definedName name="TextRefCopy113">[108]breakdown!#REF!</definedName>
    <definedName name="TextRefCopy114">#REF!</definedName>
    <definedName name="TextRefCopy115">#REF!</definedName>
    <definedName name="TextRefCopy116">#REF!</definedName>
    <definedName name="TextRefCopy117">'[107]Additions testing'!#REF!</definedName>
    <definedName name="TextRefCopy118">#REF!</definedName>
    <definedName name="TextRefCopy119">#REF!</definedName>
    <definedName name="TextRefCopy12">#REF!</definedName>
    <definedName name="TextRefCopy120">'[109]P&amp;L'!$B$20</definedName>
    <definedName name="TextRefCopy126">'[107]Movement schedule'!#REF!</definedName>
    <definedName name="TextRefCopy13">#REF!</definedName>
    <definedName name="TextRefCopy133">'[107]Movement schedule'!#REF!</definedName>
    <definedName name="TextRefCopy14">#REF!</definedName>
    <definedName name="TextRefCopy15">#REF!</definedName>
    <definedName name="TextRefCopy16">#REF!</definedName>
    <definedName name="TextRefCopy17">#REF!</definedName>
    <definedName name="TextRefCopy18">#REF!</definedName>
    <definedName name="TextRefCopy19">#REF!</definedName>
    <definedName name="TextRefCopy2">'[105]10Cash'!#REF!</definedName>
    <definedName name="TextRefCopy20">#REF!</definedName>
    <definedName name="TextRefCopy21">#REF!</definedName>
    <definedName name="TextRefCopy22">#REF!</definedName>
    <definedName name="TextRefCopy23">#REF!</definedName>
    <definedName name="TextRefCopy24">#REF!</definedName>
    <definedName name="TextRefCopy25">#REF!</definedName>
    <definedName name="TextRefCopy26">#REF!</definedName>
    <definedName name="TextRefCopy27">#REF!</definedName>
    <definedName name="TextRefCopy28">#REF!</definedName>
    <definedName name="TextRefCopy29">#REF!</definedName>
    <definedName name="TextRefCopy3">#REF!</definedName>
    <definedName name="TextRefCopy30">#REF!</definedName>
    <definedName name="TextRefCopy31">#REF!</definedName>
    <definedName name="TextRefCopy32">#REF!</definedName>
    <definedName name="TextRefCopy33">#REF!</definedName>
    <definedName name="TextRefCopy34">#REF!</definedName>
    <definedName name="TextRefCopy35">#REF!</definedName>
    <definedName name="TextRefCopy36">#REF!</definedName>
    <definedName name="TextRefCopy37">#REF!</definedName>
    <definedName name="TextRefCopy38">#REF!</definedName>
    <definedName name="TextRefCopy39">'[106]FA Movement '!#REF!</definedName>
    <definedName name="TextRefCopy4">#REF!</definedName>
    <definedName name="TextRefCopy40">'[106]FA Movement '!#REF!</definedName>
    <definedName name="TextRefCopy41">#REF!</definedName>
    <definedName name="TextRefCopy42">#REF!</definedName>
    <definedName name="TextRefCopy43">#REF!</definedName>
    <definedName name="TextRefCopy44">#REF!</definedName>
    <definedName name="TextRefCopy45">#REF!</definedName>
    <definedName name="TextRefCopy46">'[106]FA Movement '!#REF!</definedName>
    <definedName name="TextRefCopy47">'[106]FA Movement '!#REF!</definedName>
    <definedName name="TextRefCopy48">[109]Provisions!$B$6</definedName>
    <definedName name="TextRefCopy5">#REF!</definedName>
    <definedName name="TextRefCopy50">[108]breakdown!#REF!</definedName>
    <definedName name="TextRefCopy51">[108]breakdown!#REF!</definedName>
    <definedName name="TextRefCopy53">'[108]FA depreciation'!#REF!</definedName>
    <definedName name="TextRefCopy55">#REF!</definedName>
    <definedName name="TextRefCopy56">#REF!</definedName>
    <definedName name="TextRefCopy57">#REF!</definedName>
    <definedName name="TextRefCopy58">#REF!</definedName>
    <definedName name="TextRefCopy59">#REF!</definedName>
    <definedName name="TextRefCopy6">#REF!</definedName>
    <definedName name="TextRefCopy60">#REF!</definedName>
    <definedName name="TextRefCopy61">#REF!</definedName>
    <definedName name="TextRefCopy62">#REF!</definedName>
    <definedName name="TextRefCopy63">#REF!</definedName>
    <definedName name="TextRefCopy64">#REF!</definedName>
    <definedName name="TextRefCopy65">#REF!</definedName>
    <definedName name="TextRefCopy66">#REF!</definedName>
    <definedName name="TextRefCopy67">#REF!</definedName>
    <definedName name="TextRefCopy68">#REF!</definedName>
    <definedName name="TextRefCopy69">#REF!</definedName>
    <definedName name="TextRefCopy7">#REF!</definedName>
    <definedName name="TextRefCopy70">#REF!</definedName>
    <definedName name="TextRefCopy71">#REF!</definedName>
    <definedName name="TextRefCopy74">[108]breakdown!#REF!</definedName>
    <definedName name="TextRefCopy75">#REF!</definedName>
    <definedName name="TextRefCopy76">#REF!</definedName>
    <definedName name="TextRefCopy77">#REF!</definedName>
    <definedName name="TextRefCopy78">#REF!</definedName>
    <definedName name="TextRefCopy79">#REF!</definedName>
    <definedName name="TextRefCopy8">#REF!</definedName>
    <definedName name="TextRefCopy80">[110]Datasheet!$G$16</definedName>
    <definedName name="TextRefCopy81">#REF!</definedName>
    <definedName name="TextRefCopy82">#REF!</definedName>
    <definedName name="TextRefCopy83">#REF!</definedName>
    <definedName name="TextRefCopy85">#REF!</definedName>
    <definedName name="TextRefCopy86">#REF!</definedName>
    <definedName name="TextRefCopy87">#REF!</definedName>
    <definedName name="TextRefCopy88">#REF!</definedName>
    <definedName name="TextRefCopy89">'[108]FA depreciation'!#REF!</definedName>
    <definedName name="TextRefCopy9">#REF!</definedName>
    <definedName name="TextRefCopy90">#REF!</definedName>
    <definedName name="TextRefCopy91">'[107]depreciation testing'!#REF!</definedName>
    <definedName name="TextRefCopy92">'[107]depreciation testing'!#REF!</definedName>
    <definedName name="TextRefCopy93">'[107]depreciation testing'!#REF!</definedName>
    <definedName name="TextRefCopy94">[111]Additions_Disposals!$A$12</definedName>
    <definedName name="TextRefCopy95">'[112]depreciation testing'!#REF!</definedName>
    <definedName name="TextRefCopy97">'[106]depreciation testing'!#REF!</definedName>
    <definedName name="TextRefCopy98">#REF!</definedName>
    <definedName name="TextRefCopy99">'[106]FA Movement '!#REF!</definedName>
    <definedName name="TextRefCopyRangeCount" hidden="1">2</definedName>
    <definedName name="TgtCurr">[113]Target!$D$9</definedName>
    <definedName name="ticex_int">#REF!</definedName>
    <definedName name="Ticker">[71]MOE!#REF!</definedName>
    <definedName name="TickerCell">#REF!</definedName>
    <definedName name="Title1">#REF!</definedName>
    <definedName name="Title2">#REF!</definedName>
    <definedName name="Title3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#REF!</definedName>
    <definedName name="TMG_Dpch">#REF!</definedName>
    <definedName name="TMG_R">#REF!</definedName>
    <definedName name="TMG_Rpch">#REF!</definedName>
    <definedName name="TMGO">#REF!</definedName>
    <definedName name="TMGO_1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tal_Interest_Expense">[5]EXC!$B$133</definedName>
    <definedName name="Total_Principal">[5]EXC!$B$131</definedName>
    <definedName name="Total_Principal_Payment">[5]EXC!$B$132</definedName>
    <definedName name="TotalCust">[5]D!$Q$24</definedName>
    <definedName name="TotalReturn">[5]D!$Q$34</definedName>
    <definedName name="TotalVol">#REF!</definedName>
    <definedName name="TotAssets">[5]D!$G$37</definedName>
    <definedName name="TOWEO">#REF!</definedName>
    <definedName name="Tpercent">[5]D!$Q$10</definedName>
    <definedName name="Trade">#REF!</definedName>
    <definedName name="Trade_balance">#REF!</definedName>
    <definedName name="trans">#REF!</definedName>
    <definedName name="transassum">#REF!</definedName>
    <definedName name="Transfer_check">#REF!</definedName>
    <definedName name="TRANSNAVE">#REF!</definedName>
    <definedName name="tt">#REF!</definedName>
    <definedName name="TtlGenCap">[5]D!$B$62</definedName>
    <definedName name="ttt" hidden="1">{"Tab1",#N/A,FALSE,"P";"Tab2",#N/A,FALSE,"P"}</definedName>
    <definedName name="ttttt" hidden="1">[76]M!#REF!</definedName>
    <definedName name="TV">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#REF!</definedName>
    <definedName name="TXG_D_1">#N/A</definedName>
    <definedName name="TXG_Dpch">#REF!</definedName>
    <definedName name="TXG_R">#REF!</definedName>
    <definedName name="TXG_Rpch">#REF!</definedName>
    <definedName name="TXGO">#REF!</definedName>
    <definedName name="TXGO_1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NIT">[24]Sheet2!#REF!</definedName>
    <definedName name="UNITT">[24]Sheet2!#REF!</definedName>
    <definedName name="Universities">#REF!</definedName>
    <definedName name="Updated">[5]D!$B$9</definedName>
    <definedName name="Ureki2016">[42]SAK!$AO$65</definedName>
    <definedName name="Uruguay">#REF!</definedName>
    <definedName name="USD">'[37]Statistics by Product (Source )'!$G$2:$G$21948</definedName>
    <definedName name="USDSR">#REF!</definedName>
    <definedName name="uu" hidden="1">{"Riqfin97",#N/A,FALSE,"Tran";"Riqfinpro",#N/A,FALSE,"Tran"}</definedName>
    <definedName name="uuu" hidden="1">{"Riqfin97",#N/A,FALSE,"Tran";"Riqfinpro",#N/A,FALSE,"Tran"}</definedName>
    <definedName name="v">#REF!</definedName>
    <definedName name="values">#REF!,#REF!,#REF!</definedName>
    <definedName name="VARIABLES">'[64]Combined Model'!#REF!</definedName>
    <definedName name="variance">'[67]OpEx Detail'!#REF!</definedName>
    <definedName name="vbb">[114]Model!$E$10</definedName>
    <definedName name="vel_mult">#REF!</definedName>
    <definedName name="Venezuela">#REF!</definedName>
    <definedName name="VolumeCell">#REF!</definedName>
    <definedName name="VolumeComplement">#REF!</definedName>
    <definedName name="VTITLES">#REF!</definedName>
    <definedName name="vv" hidden="1">{"Tab1",#N/A,FALSE,"P";"Tab2",#N/A,FALSE,"P"}</definedName>
    <definedName name="vvv" hidden="1">{"Tab1",#N/A,FALSE,"P";"Tab2",#N/A,FALSE,"P"}</definedName>
    <definedName name="W_06_N">[115]wonebi!#REF!</definedName>
    <definedName name="WACC">#REF!</definedName>
    <definedName name="wage_govt_sector">#REF!</definedName>
    <definedName name="Weight">#REF!</definedName>
    <definedName name="Weight_List">#REF!</definedName>
    <definedName name="Weights">[116]Cities!$C$2:$C$6</definedName>
    <definedName name="WEO">#REF!</definedName>
    <definedName name="workingcapital">#REF!</definedName>
    <definedName name="workingdays">[117]C_2012!$E$69</definedName>
    <definedName name="WPCP33_D">#REF!</definedName>
    <definedName name="WPCP33pch">#REF!</definedName>
    <definedName name="wrkcapacq">#REF!</definedName>
    <definedName name="wrkcappfma">#REF!</definedName>
    <definedName name="wrkcaptar">#REF!</definedName>
    <definedName name="wrn.10yp._.balance._.sheet." hidden="1">{"10yp balance sheet",#N/A,FALSE,"Celtel alternative 6"}</definedName>
    <definedName name="wrn.10yp._.capex." hidden="1">{"10yp capex",#N/A,FALSE,"Celtel alternative 6"}</definedName>
    <definedName name="wrn.10yp._.customers." hidden="1">{"10yp customers",#N/A,FALSE,"Celtel alternative 6"}</definedName>
    <definedName name="wrn.10yp._.graphs." hidden="1">{"10yp graphs",#N/A,FALSE,"Market Data"}</definedName>
    <definedName name="wrn.10yp._.key._.data." hidden="1">{"10yp key data",#N/A,FALSE,"Market Data"}</definedName>
    <definedName name="wrn.10yp._.profit._.and._.loss." hidden="1">{"10yp profit and loss",#N/A,FALSE,"Celtel alternative 6"}</definedName>
    <definedName name="wrn.10yp._.tariffs." hidden="1">{"10yp tariffs",#N/A,FALSE,"Celtel alternative 6"}</definedName>
    <definedName name="wrn.3cases." hidden="1">{#N/A,"Base",FALSE,"Dividend";#N/A,"Conservative",FALSE,"Dividend";#N/A,"Downside",FALSE,"Dividend"}</definedName>
    <definedName name="wrn.Acquisition_matrix." hidden="1">{"Acq_matrix",#N/A,FALSE,"Acquisition Matrix"}</definedName>
    <definedName name="wrn.adj95." hidden="1">{"adj95mult",#N/A,FALSE,"COMPCO";"adj95est",#N/A,FALSE,"COMPCO"}</definedName>
    <definedName name="wrn.Aging._.and._.Trend._.Analysis." hidden="1">{#N/A,#N/A,FALSE,"Aging Summary";#N/A,#N/A,FALSE,"Ratio Analysis";#N/A,#N/A,FALSE,"Test 120 Day Accts";#N/A,#N/A,FALSE,"Tickmarks"}</definedName>
    <definedName name="wrn.America._.Online." hidden="1">{#N/A,#N/A,FALSE,"Intro";#N/A,#N/A,FALSE,"Inc. St.";#N/A,#N/A,FALSE,"CalYear";#N/A,#N/A,FALSE,"FYear";#N/A,#N/A,FALSE,"Subs";#N/A,#N/A,FALSE,"Other Revs";#N/A,#N/A,FALSE,"Deals";#N/A,#N/A,FALSE,"RevsYear";#N/A,#N/A,FALSE,"Balance";#N/A,#N/A,FALSE,"OpCashFlow";#N/A,#N/A,FALSE,"Val.";#N/A,#N/A,FALSE,"DCFVal"}</definedName>
    <definedName name="wrn.AQUIROR._.DCF." hidden="1">{"AQUIRORDCF",#N/A,FALSE,"Merger consequences";"Acquirorassns",#N/A,FALSE,"Merger consequences"}</definedName>
    <definedName name="wrn.BANKS." hidden="1">{#N/A,#N/A,FALSE,"BANKS"}</definedName>
    <definedName name="wrn.BANKS._1" hidden="1">{#N/A,#N/A,FALSE,"BANKS"}</definedName>
    <definedName name="wrn.BANKS._2" hidden="1">{#N/A,#N/A,FALSE,"BANKS"}</definedName>
    <definedName name="wrn.BOP." hidden="1">{#N/A,#N/A,FALSE,"BOP"}</definedName>
    <definedName name="wrn.BOP._1" hidden="1">{#N/A,#N/A,FALSE,"BOP"}</definedName>
    <definedName name="wrn.BOP._2" hidden="1">{#N/A,#N/A,FALSE,"BOP"}</definedName>
    <definedName name="wrn.BOP_MIDTERM." hidden="1">{"BOP_TAB",#N/A,FALSE,"N";"MIDTERM_TAB",#N/A,FALSE,"O"}</definedName>
    <definedName name="wrn.BOP_MIDTERM._1" hidden="1">{"BOP_TAB",#N/A,FALSE,"N";"MIDTERM_TAB",#N/A,FALSE,"O"}</definedName>
    <definedName name="wrn.BOP_MIDTERM._2" hidden="1">{"BOP_TAB",#N/A,FALSE,"N";"MIDTERM_TAB",#N/A,FALSE,"O"}</definedName>
    <definedName name="wrn.budget._.balance._.sheet." hidden="1">{"bugdet992000 balance sheet",#N/A,FALSE,"Celtel alternative 6"}</definedName>
    <definedName name="wrn.budget._.capex." hidden="1">{"budget992000 capex",#N/A,FALSE,"Celtel alternative 6"}</definedName>
    <definedName name="wrn.budget._.customers." hidden="1">{"budget992000_customers",#N/A,FALSE,"Celtel alternative 6"}</definedName>
    <definedName name="wrn.budget._.profit._.and._.loss." hidden="1">{"budget992000 profit and loss",#N/A,FALSE,"Celtel alternative 6"}</definedName>
    <definedName name="wrn.budget._.tariffs._.and._.usage." hidden="1">{"budget992000 tariff and usage",#N/A,FALSE,"Celtel alternative 6"}</definedName>
    <definedName name="wrn.Cash._.Plan." hidden="1">{"cash plan",#N/A,FALSE,"fccashflow"}</definedName>
    <definedName name="wrn.compco." hidden="1">{"mult96",#N/A,FALSE,"PETCOMP";"est96",#N/A,FALSE,"PETCOMP";"mult95",#N/A,FALSE,"PETCOMP";"est95",#N/A,FALSE,"PETCOMP";"multltm",#N/A,FALSE,"PETCOMP";"resultltm",#N/A,FALSE,"PETCOMP"}</definedName>
    <definedName name="wrn.CREDIT." hidden="1">{#N/A,#N/A,FALSE,"CREDIT"}</definedName>
    <definedName name="wrn.CREDIT._1" hidden="1">{#N/A,#N/A,FALSE,"CREDIT"}</definedName>
    <definedName name="wrn.CREDIT._2" hidden="1">{#N/A,#N/A,FALSE,"CREDIT"}</definedName>
    <definedName name="wrn.DCF." hidden="1">{"DCF1",#N/A,FALSE,"SIERRA DCF";"MATRIX1",#N/A,FALSE,"SIERRA DCF"}</definedName>
    <definedName name="wrn.DCF_Terminal_Value_qchm." hidden="1">{"qchm_dcf",#N/A,FALSE,"QCHMDCF2";"qchm_terminal",#N/A,FALSE,"QCHMDCF2"}</definedName>
    <definedName name="wrn.DEBTSVC." hidden="1">{#N/A,#N/A,FALSE,"DEBTSVC"}</definedName>
    <definedName name="wrn.DEBTSVC._1" hidden="1">{#N/A,#N/A,FALSE,"DEBTSVC"}</definedName>
    <definedName name="wrn.DEBTSVC._2" hidden="1">{#N/A,#N/A,FALSE,"DEBTSVC"}</definedName>
    <definedName name="wrn.DEPO." hidden="1">{#N/A,#N/A,FALSE,"DEPO"}</definedName>
    <definedName name="wrn.DEPO._1" hidden="1">{#N/A,#N/A,FALSE,"DEPO"}</definedName>
    <definedName name="wrn.DEPO._2" hidden="1">{#N/A,#N/A,FALSE,"DEPO"}</definedName>
    <definedName name="wrn.Economic._.Value._.Added._.Analysis." hidden="1">{"EVA",#N/A,FALSE,"EVA";"WACC",#N/A,FALSE,"WACC"}</definedName>
    <definedName name="wrn.EXCISE." hidden="1">{#N/A,#N/A,FALSE,"EXCISE"}</definedName>
    <definedName name="wrn.EXCISE._1" hidden="1">{#N/A,#N/A,FALSE,"EXCISE"}</definedName>
    <definedName name="wrn.EXCISE._2" hidden="1">{#N/A,#N/A,FALSE,"EXCISE"}</definedName>
    <definedName name="wrn.EXRATE." hidden="1">{#N/A,#N/A,FALSE,"EXRATE"}</definedName>
    <definedName name="wrn.EXRATE._1" hidden="1">{#N/A,#N/A,FALSE,"EXRATE"}</definedName>
    <definedName name="wrn.EXRATE._2" hidden="1">{#N/A,#N/A,FALSE,"EXRATE"}</definedName>
    <definedName name="wrn.EXTDEBT." hidden="1">{#N/A,#N/A,FALSE,"EXTDEBT"}</definedName>
    <definedName name="wrn.EXTDEBT._1" hidden="1">{#N/A,#N/A,FALSE,"EXTDEBT"}</definedName>
    <definedName name="wrn.EXTDEBT._2" hidden="1">{#N/A,#N/A,FALSE,"EXTDEBT"}</definedName>
    <definedName name="wrn.EXTRABUDGT." hidden="1">{#N/A,#N/A,FALSE,"EXTRABUDGT"}</definedName>
    <definedName name="wrn.EXTRABUDGT._1" hidden="1">{#N/A,#N/A,FALSE,"EXTRABUDGT"}</definedName>
    <definedName name="wrn.EXTRABUDGT._2" hidden="1">{#N/A,#N/A,FALSE,"EXTRABUDGT"}</definedName>
    <definedName name="wrn.EXTRABUDGT2." hidden="1">{#N/A,#N/A,FALSE,"EXTRABUDGT2"}</definedName>
    <definedName name="wrn.EXTRABUDGT2._1" hidden="1">{#N/A,#N/A,FALSE,"EXTRABUDGT2"}</definedName>
    <definedName name="wrn.EXTRABUDGT2._2" hidden="1">{#N/A,#N/A,FALSE,"EXTRABUDGT2"}</definedName>
    <definedName name="wrn.FCB." hidden="1">{"FCB_ALL",#N/A,FALSE,"FCB"}</definedName>
    <definedName name="wrn.fcb2" hidden="1">{"FCB_ALL",#N/A,FALSE,"FCB"}</definedName>
    <definedName name="wrn.full._.report.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Rpt." hidden="1">{"Rpt1",#N/A,FALSE,"Recap";"Rpt1",#N/A,FALSE,"Charts"}</definedName>
    <definedName name="wrn.fullrpta" hidden="1">{"Rpt1",#N/A,FALSE,"Recap";"Rpt1",#N/A,FALSE,"Charts"}</definedName>
    <definedName name="wrn.GDP." hidden="1">{#N/A,#N/A,FALSE,"GDP_ORIGIN";#N/A,#N/A,FALSE,"EMP_POP"}</definedName>
    <definedName name="wrn.GDP._1" hidden="1">{#N/A,#N/A,FALSE,"GDP_ORIGIN";#N/A,#N/A,FALSE,"EMP_POP"}</definedName>
    <definedName name="wrn.GDP._2" hidden="1">{#N/A,#N/A,FALSE,"GDP_ORIGIN";#N/A,#N/A,FALSE,"EMP_POP"}</definedName>
    <definedName name="wrn.GGOVT." hidden="1">{#N/A,#N/A,FALSE,"GGOVT"}</definedName>
    <definedName name="wrn.GGOVT._1" hidden="1">{#N/A,#N/A,FALSE,"GGOVT"}</definedName>
    <definedName name="wrn.GGOVT._2" hidden="1">{#N/A,#N/A,FALSE,"GGOVT"}</definedName>
    <definedName name="wrn.GGOVT2." hidden="1">{#N/A,#N/A,FALSE,"GGOVT2"}</definedName>
    <definedName name="wrn.GGOVT2._1" hidden="1">{#N/A,#N/A,FALSE,"GGOVT2"}</definedName>
    <definedName name="wrn.GGOVT2._2" hidden="1">{#N/A,#N/A,FALSE,"GGOVT2"}</definedName>
    <definedName name="wrn.GGOVTPC." hidden="1">{#N/A,#N/A,FALSE,"GGOVT%"}</definedName>
    <definedName name="wrn.GGOVTPC._1" hidden="1">{#N/A,#N/A,FALSE,"GGOVT%"}</definedName>
    <definedName name="wrn.GGOVTPC._2" hidden="1">{#N/A,#N/A,FALSE,"GGOVT%"}</definedName>
    <definedName name="wrn.incomesum" hidden="1">{"IncomeRecap",#N/A,TRUE,"Recap";"IncomeSummary",#N/A,TRUE,"CNSL";"IncomeSummary",#N/A,TRUE,"Kansas City";"IncomeSummary",#N/A,TRUE,"112IN";"IncomeSummary",#N/A,TRUE,"114TU";"IncomeSummary",#N/A,TRUE,"121SWKS";"IncomeSummary",#N/A,TRUE,"141OM";"IncomeSummary",#N/A,TRUE,"FWD";"IncomeSummary",#N/A,TRUE,"302RA";"IncomeSummary",#N/A,TRUE,"303RE";"IncomeSummary",#N/A,TRUE,"401CH";"IncomeSummary",#N/A,TRUE,"501OK";"IncomeSummary",#N/A,TRUE,"502SE"}</definedName>
    <definedName name="wrn.IncomeSummaries." hidden="1">{"IncomeRecap",#N/A,TRUE,"Recap";"IncomeSummary",#N/A,TRUE,"CNSL";"IncomeSummary",#N/A,TRUE,"Kansas City";"IncomeSummary",#N/A,TRUE,"112IN";"IncomeSummary",#N/A,TRUE,"114TU";"IncomeSummary",#N/A,TRUE,"121SWKS";"IncomeSummary",#N/A,TRUE,"141OM";"IncomeSummary",#N/A,TRUE,"FWD";"IncomeSummary",#N/A,TRUE,"302RA";"IncomeSummary",#N/A,TRUE,"303RE";"IncomeSummary",#N/A,TRUE,"401CH";"IncomeSummary",#N/A,TRUE,"501OK";"IncomeSummary",#N/A,TRUE,"502SE"}</definedName>
    <definedName name="wrn.INCOMETX." hidden="1">{#N/A,#N/A,FALSE,"INCOMETX"}</definedName>
    <definedName name="wrn.INCOMETX._1" hidden="1">{#N/A,#N/A,FALSE,"INCOMETX"}</definedName>
    <definedName name="wrn.INCOMETX._2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and._.output._.tables._1" hidden="1">{#N/A,#N/A,FALSE,"SimInp1";#N/A,#N/A,FALSE,"SimInp2";#N/A,#N/A,FALSE,"SimOut1";#N/A,#N/A,FALSE,"SimOut2";#N/A,#N/A,FALSE,"SimOut3";#N/A,#N/A,FALSE,"SimOut4";#N/A,#N/A,FALSE,"SimOut5"}</definedName>
    <definedName name="wrn.Input._.and._.output._.tables._2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INTERST._1" hidden="1">{#N/A,#N/A,FALSE,"INTERST"}</definedName>
    <definedName name="wrn.INTERST._2" hidden="1">{#N/A,#N/A,FALSE,"INTERST"}</definedName>
    <definedName name="wrn.INTERVENTION." hidden="1">{"TAB_MONAVGi",#N/A,FALSE,"SUMMARY";"TAB_EOPi",#N/A,FALSE,"SUMMARY";"TAB_QAi",#N/A,FALSE,"SUMMARY"}</definedName>
    <definedName name="wrn.MAIN." hidden="1">{#N/A,#N/A,FALSE,"CB";#N/A,#N/A,FALSE,"CMB";#N/A,#N/A,FALSE,"BSYS";#N/A,#N/A,FALSE,"NBFI";#N/A,#N/A,FALSE,"FSYS"}</definedName>
    <definedName name="wrn.MAIN._1" hidden="1">{#N/A,#N/A,FALSE,"CB";#N/A,#N/A,FALSE,"CMB";#N/A,#N/A,FALSE,"BSYS";#N/A,#N/A,FALSE,"NBFI";#N/A,#N/A,FALSE,"FSYS"}</definedName>
    <definedName name="wrn.MAIN._2" hidden="1">{#N/A,#N/A,FALSE,"CB";#N/A,#N/A,FALSE,"CMB";#N/A,#N/A,FALSE,"BSYS";#N/A,#N/A,FALSE,"NBFI";#N/A,#N/A,FALSE,"FSYS"}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_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_2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hidden="1">{#N/A,#N/A,FALSE,"CB";#N/A,#N/A,FALSE,"CMB";#N/A,#N/A,FALSE,"NBFI"}</definedName>
    <definedName name="wrn.MIT._1" hidden="1">{#N/A,#N/A,FALSE,"CB";#N/A,#N/A,FALSE,"CMB";#N/A,#N/A,FALSE,"NBFI"}</definedName>
    <definedName name="wrn.MIT._2" hidden="1">{#N/A,#N/A,FALSE,"CB";#N/A,#N/A,FALSE,"CMB";#N/A,#N/A,FALSE,"NBFI"}</definedName>
    <definedName name="wrn.MONA." hidden="1">{"MONA",#N/A,FALSE,"S"}</definedName>
    <definedName name="wrn.MONA._1" hidden="1">{"MONA",#N/A,FALSE,"S"}</definedName>
    <definedName name="wrn.MONA._2" hidden="1">{"MONA",#N/A,FALSE,"S"}</definedName>
    <definedName name="wrn.MS." hidden="1">{#N/A,#N/A,FALSE,"MS"}</definedName>
    <definedName name="wrn.MS._1" hidden="1">{#N/A,#N/A,FALSE,"MS"}</definedName>
    <definedName name="wrn.MS._2" hidden="1">{#N/A,#N/A,FALSE,"MS"}</definedName>
    <definedName name="wrn.NBG." hidden="1">{#N/A,#N/A,FALSE,"NBG"}</definedName>
    <definedName name="wrn.NBG._1" hidden="1">{#N/A,#N/A,FALSE,"NBG"}</definedName>
    <definedName name="wrn.NBG._2" hidden="1">{#N/A,#N/A,FALSE,"NBG"}</definedName>
    <definedName name="wrn.OUTPUT." hidden="1">{"DCF","UPSIDE CASE",FALSE,"Sheet1";"DCF","BASE CASE",FALSE,"Sheet1";"DCF","DOWNSIDE CASE",FALSE,"Sheet1"}</definedName>
    <definedName name="wrn.Output._.tables." hidden="1">{#N/A,#N/A,FALSE,"I";#N/A,#N/A,FALSE,"J";#N/A,#N/A,FALSE,"K";#N/A,#N/A,FALSE,"L";#N/A,#N/A,FALSE,"M";#N/A,#N/A,FALSE,"N";#N/A,#N/A,FALSE,"O"}</definedName>
    <definedName name="wrn.Output._.tables._1" hidden="1">{#N/A,#N/A,FALSE,"I";#N/A,#N/A,FALSE,"J";#N/A,#N/A,FALSE,"K";#N/A,#N/A,FALSE,"L";#N/A,#N/A,FALSE,"M";#N/A,#N/A,FALSE,"N";#N/A,#N/A,FALSE,"O"}</definedName>
    <definedName name="wrn.Output._.tables._2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CPI._1" hidden="1">{#N/A,#N/A,FALSE,"PCPI"}</definedName>
    <definedName name="wrn.PCPI._2" hidden="1">{#N/A,#N/A,FALSE,"PCPI"}</definedName>
    <definedName name="wrn.PENSION." hidden="1">{#N/A,#N/A,FALSE,"PENSION"}</definedName>
    <definedName name="wrn.PENSION._1" hidden="1">{#N/A,#N/A,FALSE,"PENSION"}</definedName>
    <definedName name="wrn.PENSION._2" hidden="1">{#N/A,#N/A,FALSE,"PENSION"}</definedName>
    <definedName name="wrn.plbscf." hidden="1">{"p_l",#N/A,FALSE,"Summary Accounts"}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raw._data._.entry2." hidden="1">{"inputs raw data",#N/A,TRUE,"INPUT"}</definedName>
    <definedName name="wrn.print._.summary._.sheets." hidden="1">{"summary1",#N/A,TRUE,"Comps";"summary2",#N/A,TRUE,"Comps";"summary3",#N/A,TRUE,"Comps"}</definedName>
    <definedName name="wrn.PrintAll." hidden="1">{"PA1",#N/A,FALSE,"BORDMW";"pa2",#N/A,FALSE,"BORDMW";"PA3",#N/A,FALSE,"BORDMW";"PA4",#N/A,FALSE,"BORDMW"}</definedName>
    <definedName name="wrn.Program." hidden="1">{"Tab1",#N/A,FALSE,"P";"Tab2",#N/A,FALSE,"P"}</definedName>
    <definedName name="wrn.PRUDENT." hidden="1">{#N/A,#N/A,FALSE,"PRUDENT"}</definedName>
    <definedName name="wrn.PRUDENT._1" hidden="1">{#N/A,#N/A,FALSE,"PRUDENT"}</definedName>
    <definedName name="wrn.PRUDENT._2" hidden="1">{#N/A,#N/A,FALSE,"PRUDENT"}</definedName>
    <definedName name="wrn.PUBLEXP." hidden="1">{#N/A,#N/A,FALSE,"PUBLEXP"}</definedName>
    <definedName name="wrn.PUBLEXP._1" hidden="1">{#N/A,#N/A,FALSE,"PUBLEXP"}</definedName>
    <definedName name="wrn.PUBLEXP._2" hidden="1">{#N/A,#N/A,FALSE,"PUBLEXP"}</definedName>
    <definedName name="wrn.ratios." hidden="1">{"ratios",#N/A,FALSE,"Summary Accounts"}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_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_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REVSHARE._1" hidden="1">{#N/A,#N/A,FALSE,"REVSHARE"}</definedName>
    <definedName name="wrn.REVSHARE._2" hidden="1">{#N/A,#N/A,FALSE,"REVSHARE"}</definedName>
    <definedName name="wrn.Riqfin." hidden="1">{"Riqfin97",#N/A,FALSE,"Tran";"Riqfinpro",#N/A,FALSE,"Tran"}</definedName>
    <definedName name="wrn.sales." hidden="1">{"sales",#N/A,FALSE,"Sales";"sales existing",#N/A,FALSE,"Sales";"sales rd1",#N/A,FALSE,"Sales";"sales rd2",#N/A,FALSE,"Sales"}</definedName>
    <definedName name="wrn.sensitivity." hidden="1">{"sensitivity",#N/A,FALSE,"Sensitivity"}</definedName>
    <definedName name="wrn.Staff._.Report._.Tables." hidden="1">{#N/A,#N/A,FALSE,"SRFSYS";#N/A,#N/A,FALSE,"SRBSYS"}</definedName>
    <definedName name="wrn.Staff._.Report._.Tables._1" hidden="1">{#N/A,#N/A,FALSE,"SRFSYS";#N/A,#N/A,FALSE,"SRBSYS"}</definedName>
    <definedName name="wrn.Staff._.Report._.Tables._2" hidden="1">{#N/A,#N/A,FALSE,"SRFSYS";#N/A,#N/A,FALSE,"SRBSYS"}</definedName>
    <definedName name="wrn.STAND_ALONE_BOTH." hidden="1">{"FCB_ALL",#N/A,FALSE,"FCB";"GREY_ALL",#N/A,FALSE,"GREY"}</definedName>
    <definedName name="wrn.STATE." hidden="1">{#N/A,#N/A,FALSE,"STATE"}</definedName>
    <definedName name="wrn.STATE._1" hidden="1">{#N/A,#N/A,FALSE,"STATE"}</definedName>
    <definedName name="wrn.STATE._2" hidden="1">{#N/A,#N/A,FALSE,"STATE"}</definedName>
    <definedName name="wrn.SUMMARY." hidden="1">{"TAB_MONAVG",#N/A,FALSE,"SUMMARY";"TAB_EOP",#N/A,FALSE,"SUMMARY";"TAB_QA",#N/A,FALSE,"SUMMARY"}</definedName>
    <definedName name="wrn.TARGET._.DCF." hidden="1">{"targetdcf",#N/A,FALSE,"Merger consequences";"TARGETASSU",#N/A,FALSE,"Merger consequences";"TERMINAL VALUE",#N/A,FALSE,"Merger consequences"}</definedName>
    <definedName name="wrn.TAXARREARS." hidden="1">{#N/A,#N/A,FALSE,"TAXARREARS"}</definedName>
    <definedName name="wrn.TAXARREARS._1" hidden="1">{#N/A,#N/A,FALSE,"TAXARREARS"}</definedName>
    <definedName name="wrn.TAXARREARS._2" hidden="1">{#N/A,#N/A,FALSE,"TAXARREARS"}</definedName>
    <definedName name="wrn.TAXPAYRS." hidden="1">{#N/A,#N/A,FALSE,"TAXPAYRS"}</definedName>
    <definedName name="wrn.TAXPAYRS._1" hidden="1">{#N/A,#N/A,FALSE,"TAXPAYRS"}</definedName>
    <definedName name="wrn.TAXPAYRS._2" hidden="1">{#N/A,#N/A,FALSE,"TAXPAYRS"}</definedName>
    <definedName name="wrn.TILL697." hidden="1">{"M91TO697",#N/A,FALSE,"MDA"}</definedName>
    <definedName name="wrn.TILL697._1" hidden="1">{"M91TO697",#N/A,FALSE,"MDA"}</definedName>
    <definedName name="wrn.TILL697._2" hidden="1">{"M91TO697",#N/A,FALSE,"MDA"}</definedName>
    <definedName name="wrn.TRADE." hidden="1">{#N/A,#N/A,FALSE,"TRADE"}</definedName>
    <definedName name="wrn.TRADE._1" hidden="1">{#N/A,#N/A,FALSE,"TRADE"}</definedName>
    <definedName name="wrn.TRADE._2" hidden="1">{#N/A,#N/A,FALSE,"TRADE"}</definedName>
    <definedName name="wrn.TRANSPORT." hidden="1">{#N/A,#N/A,FALSE,"TRANPORT"}</definedName>
    <definedName name="wrn.TRANSPORT._1" hidden="1">{#N/A,#N/A,FALSE,"TRANPORT"}</definedName>
    <definedName name="wrn.TRANSPORT._2" hidden="1">{#N/A,#N/A,FALSE,"TRANPORT"}</definedName>
    <definedName name="wrn.UNEMPL." hidden="1">{#N/A,#N/A,FALSE,"EMP_POP";#N/A,#N/A,FALSE,"UNEMPL"}</definedName>
    <definedName name="wrn.UNEMPL._1" hidden="1">{#N/A,#N/A,FALSE,"EMP_POP";#N/A,#N/A,FALSE,"UNEMPL"}</definedName>
    <definedName name="wrn.UNEMPL._2" hidden="1">{#N/A,#N/A,FALSE,"EMP_POP";#N/A,#N/A,FALSE,"UNEMPL"}</definedName>
    <definedName name="wrn.UTL._.Position." hidden="1">{"UTL effect",#N/A,FALSE,"Sensitivity"}</definedName>
    <definedName name="wrn.WAGES." hidden="1">{#N/A,#N/A,FALSE,"WAGES"}</definedName>
    <definedName name="wrn.WAGES._1" hidden="1">{#N/A,#N/A,FALSE,"WAGES"}</definedName>
    <definedName name="wrn.WAGES._2" hidden="1">{#N/A,#N/A,FALSE,"WAGES"}</definedName>
    <definedName name="wrn.WEO." hidden="1">{"WEO",#N/A,FALSE,"T"}</definedName>
    <definedName name="wrn.WEO._1" hidden="1">{"WEO",#N/A,FALSE,"T"}</definedName>
    <definedName name="wrn.WEO._2" hidden="1">{"WEO",#N/A,FALSE,"T"}</definedName>
    <definedName name="wrn.weo2" hidden="1">{"WEO",#N/A,FALSE,"T"}</definedName>
    <definedName name="wrn.Yahoo." hidden="1">{#N/A,#N/A,FALSE,"Inc. St.";#N/A,#N/A,FALSE,"FYear";#N/A,#N/A,FALSE,"Revs.";#N/A,#N/A,FALSE,"RevsYear";#N/A,#N/A,FALSE,"Balance";#N/A,#N/A,FALSE,"CompVal";#N/A,#N/A,FALSE,"Val.";#N/A,#N/A,FALSE,"DCFval"}</definedName>
    <definedName name="wrntil697" hidden="1">{"M91TO697",#N/A,FALSE,"MDA"}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6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w" hidden="1">[76]M!#REF!</definedName>
    <definedName name="www" hidden="1">{"Riqfin97",#N/A,FALSE,"Tran";"Riqfinpro",#N/A,FALSE,"Tran"}</definedName>
    <definedName name="x">#REF!</definedName>
    <definedName name="XGS">#REF!</definedName>
    <definedName name="XREF_COLUMN_1" hidden="1">'[118]8180 (8181,8182)'!$P$1:$P$65536</definedName>
    <definedName name="XREF_COLUMN_10" hidden="1">'[118]8082'!$P$1:$P$65536</definedName>
    <definedName name="XREF_COLUMN_2" hidden="1">#REF!</definedName>
    <definedName name="XREF_COLUMN_3" hidden="1">'[118]8250'!$D$1:$D$65536</definedName>
    <definedName name="XREF_COLUMN_4" hidden="1">'[118]8140'!$P$1:$P$65536</definedName>
    <definedName name="XREF_COLUMN_5" hidden="1">#REF!</definedName>
    <definedName name="XREF_COLUMN_6" hidden="1">'[118]8070'!$P$1:$P$65536</definedName>
    <definedName name="XREF_COLUMN_7" hidden="1">'[118]8145'!$P$1:$P$65536</definedName>
    <definedName name="XREF_COLUMN_8" hidden="1">'[118]8200'!$P$1:$P$65536</definedName>
    <definedName name="XREF_COLUMN_9" hidden="1">'[118]8113'!$P$1:$P$65536</definedName>
    <definedName name="XRefActiveRow" hidden="1">[118]XREF!$A$15</definedName>
    <definedName name="XRefColumnsCount" hidden="1">1</definedName>
    <definedName name="XRefCopy1" hidden="1">#REF!</definedName>
    <definedName name="XRefCopy1Row" hidden="1">[119]XREF!#REF!</definedName>
    <definedName name="XRefCopy2" hidden="1">#REF!</definedName>
    <definedName name="XRefCopy4" hidden="1">[119]summary!#REF!</definedName>
    <definedName name="XRefCopy5Row" hidden="1">[120]XREF!#REF!</definedName>
    <definedName name="XRefCopyRangeCount" hidden="1">1</definedName>
    <definedName name="XRefPaste10" hidden="1">'[118]8145'!$O$17</definedName>
    <definedName name="XRefPaste10Row" hidden="1">[118]XREF!$A$11:$IV$11</definedName>
    <definedName name="XRefPaste11" hidden="1">'[118]8200'!$O$17</definedName>
    <definedName name="XRefPaste11Row" hidden="1">[118]XREF!$A$12:$IV$12</definedName>
    <definedName name="XRefPaste12" hidden="1">'[118]8113'!$O$16</definedName>
    <definedName name="XRefPaste12Row" hidden="1">[118]XREF!$A$13:$IV$13</definedName>
    <definedName name="XRefPaste13" hidden="1">'[118]8082'!$O$16</definedName>
    <definedName name="XRefPaste13Row" hidden="1">[118]XREF!$A$14:$IV$14</definedName>
    <definedName name="XRefPaste1Row" hidden="1">#REF!</definedName>
    <definedName name="XRefPaste2Row" hidden="1">[118]XREF!$A$3:$IV$3</definedName>
    <definedName name="XRefPaste3" hidden="1">'[118]8180 (8181,8182)'!$O$20</definedName>
    <definedName name="XRefPaste3Row" hidden="1">[118]XREF!$A$4:$IV$4</definedName>
    <definedName name="XRefPaste4" hidden="1">'[118]8210'!$O$18</definedName>
    <definedName name="XRefPaste4Row" hidden="1">[118]XREF!$A$5:$IV$5</definedName>
    <definedName name="XRefPaste5" hidden="1">'[118]8250'!$C$44</definedName>
    <definedName name="XRefPaste5Row" hidden="1">[118]XREF!$A$6:$IV$6</definedName>
    <definedName name="XRefPaste6" hidden="1">'[118]8140'!$O$16</definedName>
    <definedName name="XRefPaste6Row" hidden="1">[118]XREF!$A$7:$IV$7</definedName>
    <definedName name="XRefPaste7" hidden="1">#REF!</definedName>
    <definedName name="XRefPaste7Row" hidden="1">[118]XREF!$A$8:$IV$8</definedName>
    <definedName name="XRefPaste8" hidden="1">#REF!</definedName>
    <definedName name="XRefPaste8Row" hidden="1">[118]XREF!$A$9:$IV$9</definedName>
    <definedName name="XRefPaste9" hidden="1">'[118]8070'!$O$18</definedName>
    <definedName name="XRefPaste9Row" hidden="1">[118]XREF!$A$10:$IV$10</definedName>
    <definedName name="XRefPasteRangeCount" hidden="1">1</definedName>
    <definedName name="xx" hidden="1">{"Riqfin97",#N/A,FALSE,"Tran";"Riqfinpro",#N/A,FALSE,"Tran"}</definedName>
    <definedName name="xxWRS_1">#REF!</definedName>
    <definedName name="xxWRS_10">#REF!</definedName>
    <definedName name="xxWRS_11">#REF!</definedName>
    <definedName name="xxWRS_12">#REF!</definedName>
    <definedName name="xxWRS_13">#REF!</definedName>
    <definedName name="xxWRS_14">#REF!</definedName>
    <definedName name="xxWRS_15">#REF!</definedName>
    <definedName name="xxWRS_16">#REF!</definedName>
    <definedName name="xxWRS_17">#REF!</definedName>
    <definedName name="xxWRS_18">#REF!</definedName>
    <definedName name="xxWRS_19">#REF!</definedName>
    <definedName name="xxWRS_2">#REF!</definedName>
    <definedName name="xxWRS_20">#REF!</definedName>
    <definedName name="xxWRS_21">#REF!</definedName>
    <definedName name="xxWRS_22">#REF!</definedName>
    <definedName name="xxWRS_23">#REF!</definedName>
    <definedName name="xxWRS_24">#REF!</definedName>
    <definedName name="xxWRS_25">#REF!</definedName>
    <definedName name="xxWRS_26">#REF!</definedName>
    <definedName name="xxWRS_27">#REF!</definedName>
    <definedName name="xxWRS_28">#REF!</definedName>
    <definedName name="xxWRS_3">#REF!</definedName>
    <definedName name="xxWRS_4">#REF!</definedName>
    <definedName name="xxWRS_5">#REF!</definedName>
    <definedName name="xxWRS_6">#REF!</definedName>
    <definedName name="xxWRS_7">#REF!</definedName>
    <definedName name="xxWRS_8">#REF!</definedName>
    <definedName name="xxWRS_9">#REF!</definedName>
    <definedName name="xxx" hidden="1">{#N/A,#N/A,FALSE,"CB";#N/A,#N/A,FALSE,"CMB";#N/A,#N/A,FALSE,"NBFI"}</definedName>
    <definedName name="xxx_1" hidden="1">{#N/A,#N/A,FALSE,"CB";#N/A,#N/A,FALSE,"CMB";#N/A,#N/A,FALSE,"NBFI"}</definedName>
    <definedName name="xxx_2" hidden="1">{#N/A,#N/A,FALSE,"CB";#N/A,#N/A,FALSE,"CMB";#N/A,#N/A,FALSE,"NBFI"}</definedName>
    <definedName name="xxxx" hidden="1">{"Riqfin97",#N/A,FALSE,"Tran";"Riqfinpro",#N/A,FALSE,"Tran"}</definedName>
    <definedName name="xxxxx" hidden="1">{"10yp capex",#N/A,FALSE,"Celtel alternative 6"}</definedName>
    <definedName name="xxxxxx" hidden="1">{"10yp graphs",#N/A,FALSE,"Market Data"}</definedName>
    <definedName name="Y1DnA">[5]D!$C$17</definedName>
    <definedName name="Y1DPS">[5]D!$C$25</definedName>
    <definedName name="Y1EBIT">[5]D!$C$20</definedName>
    <definedName name="Y1EBITDA">[5]D!$C$21</definedName>
    <definedName name="Y1EPS">[5]D!$C$24</definedName>
    <definedName name="Y1IncCom">[5]D!$C$23</definedName>
    <definedName name="Y1IntExp">[5]D!$C$22</definedName>
    <definedName name="Y1NFuelOM">[5]D!$C$16</definedName>
    <definedName name="Y1OInc">[5]D!$C$19</definedName>
    <definedName name="Yahoo" hidden="1">{#N/A,#N/A,FALSE,"Inc. St.";#N/A,#N/A,FALSE,"FYear";#N/A,#N/A,FALSE,"Revs.";#N/A,#N/A,FALSE,"RevsYear";#N/A,#N/A,FALSE,"Balance";#N/A,#N/A,FALSE,"CompVal";#N/A,#N/A,FALSE,"Val.";#N/A,#N/A,FALSE,"DCFval"}</definedName>
    <definedName name="ycirr">#REF!</definedName>
    <definedName name="Year">#REF!</definedName>
    <definedName name="YEAR2">[3]Inputs!#REF!</definedName>
    <definedName name="Years">#REF!</definedName>
    <definedName name="yenr">#REF!</definedName>
    <definedName name="Yes_or_No">'[40]Data Validation'!$C$4:$D$4</definedName>
    <definedName name="YRB">'[11]Imp:DSA output'!$B$9:$B$464</definedName>
    <definedName name="YRHIDE">'[11]Imp:DSA output'!$C$9:$G$464</definedName>
    <definedName name="YRPOST">'[11]Imp:DSA output'!$M$9:$IH$9</definedName>
    <definedName name="YRPRE">'[11]Imp:DSA output'!$B$9:$F$464</definedName>
    <definedName name="YRTITLES">'[11]Imp:DSA output'!$A$1</definedName>
    <definedName name="YRX">'[11]Imp:DSA output'!$S$9:$IG$464</definedName>
    <definedName name="yuuuuuuu" hidden="1">{"ratios",#N/A,FALSE,"Summary Accounts"}</definedName>
    <definedName name="yy" hidden="1">{"Tab1",#N/A,FALSE,"P";"Tab2",#N/A,FALSE,"P"}</definedName>
    <definedName name="yyy" hidden="1">{#N/A,#N/A,FALSE,"MS"}</definedName>
    <definedName name="yyyy" hidden="1">{"Riqfin97",#N/A,FALSE,"Tran";"Riqfinpro",#N/A,FALSE,"Tran"}</definedName>
    <definedName name="yyyyyy" hidden="1">{"p_l",#N/A,FALSE,"Summary Accounts"}</definedName>
    <definedName name="Z">[2]Imp!#REF!</definedName>
    <definedName name="Z_95224721_0485_11D4_BFD1_00508B5F4DA4_.wvu.Cols" hidden="1">#REF!</definedName>
    <definedName name="Zestaf2016">[42]SAK!$AO$64</definedName>
    <definedName name="zz" hidden="1">{"Tab1",#N/A,FALSE,"P";"Tab2",#N/A,FALSE,"P"}</definedName>
    <definedName name="zzz">#REF!</definedName>
    <definedName name="биржа">[121]База!$A$1:$T$65536</definedName>
    <definedName name="биржа1">[121]База!$B$1:$T$65536</definedName>
    <definedName name="Год">'[122]исходные данные'!$D$4</definedName>
    <definedName name="Год1">'[122]исходные данные'!$D$5</definedName>
    <definedName name="Дата_справки">#REF!</definedName>
    <definedName name="ЗаемщиковМикро">[123]Mikro!$K$34</definedName>
    <definedName name="ЗаемщиковСотр">[51]Employee!$K$10</definedName>
    <definedName name="ЗаемщиковСпринт">[124]Sprint!$K$28</definedName>
    <definedName name="Макрос2">#REF!</definedName>
    <definedName name="Макрос3">#REF!</definedName>
    <definedName name="Макрос4">#REF!</definedName>
    <definedName name="Нстроки">#REF!</definedName>
    <definedName name="Период_отгрузки">#REF!</definedName>
    <definedName name="ПортфельСотр">[125]Employee!$G$10</definedName>
    <definedName name="Процент">'[122]исходные данные'!$D$2</definedName>
    <definedName name="Строки">#REF!</definedName>
    <definedName name="Трансляция_F">#REF!</definedName>
    <definedName name="Узлы">#REF!</definedName>
    <definedName name="ф77">#REF!</definedName>
    <definedName name="Цена_03">[126]LME_prices!#REF!</definedName>
    <definedName name="Цена_33">[126]LME_prices!#REF!</definedName>
    <definedName name="Цена_34">[126]LME_prices!#REF!</definedName>
    <definedName name="Цена_35">[126]LME_prices!#REF!</definedName>
    <definedName name="Цена_4">#REF!</definedName>
    <definedName name="Цена_5">#REF!</definedName>
    <definedName name="Цена_55">[126]LME_prices!$F$177</definedName>
    <definedName name="Цена_97">#REF!</definedName>
    <definedName name="ЦенаFCA_53">[126]LME_prices!#REF!</definedName>
    <definedName name="აბაშა">[24]Sheet2!#REF!</definedName>
    <definedName name="ადიგენი">[24]Sheet2!#REF!</definedName>
    <definedName name="ამბროლაური">[24]Sheet2!#REF!</definedName>
    <definedName name="ასპინძა">[24]Sheet2!#REF!</definedName>
    <definedName name="ახალქალაქი">[24]Sheet2!#REF!</definedName>
    <definedName name="ახალციხე">[24]Sheet2!#REF!</definedName>
    <definedName name="ახმეტა">[24]Sheet2!#REF!</definedName>
    <definedName name="ბათუმი">[24]Sheet2!#REF!</definedName>
    <definedName name="ბაღდათი">[24]Sheet2!#REF!</definedName>
    <definedName name="ბოლნისი">[24]Sheet2!#REF!</definedName>
    <definedName name="ბორჯომი">[24]Sheet2!#REF!</definedName>
    <definedName name="განათლება_">[24]Sheet2!#REF!</definedName>
    <definedName name="გარდაბანი">[24]Sheet2!#REF!</definedName>
    <definedName name="გარემო_">[24]Sheet2!#REF!</definedName>
    <definedName name="გორი">[24]Sheet2!#REF!</definedName>
    <definedName name="გურჯაანი">[24]Sheet2!#REF!</definedName>
    <definedName name="დედოფლისწყარო">[24]Sheet2!#REF!</definedName>
    <definedName name="დევნილთა_">[24]Sheet2!#REF!</definedName>
    <definedName name="დმანისი">[24]Sheet2!#REF!</definedName>
    <definedName name="დუშეთი">[24]Sheet2!#REF!</definedName>
    <definedName name="ვანი">[24]Sheet2!#REF!</definedName>
    <definedName name="ზესტაფონი">[24]Sheet2!#REF!</definedName>
    <definedName name="ზუგდიდი">[24]Sheet2!#REF!</definedName>
    <definedName name="თავდაცვა_">[24]Sheet2!#REF!</definedName>
    <definedName name="თბილისი">[24]Sheet2!#REF!</definedName>
    <definedName name="თეთრიწყარო">[24]Sheet2!#REF!</definedName>
    <definedName name="თელავი">[24]Sheet2!#REF!</definedName>
    <definedName name="თერჯოლა">[24]Sheet2!#REF!</definedName>
    <definedName name="თიანეთი">[24]Sheet2!#REF!</definedName>
    <definedName name="ინსტიტუციონალური_">[24]Sheet2!#REF!</definedName>
    <definedName name="კასპი">[24]Sheet2!#REF!</definedName>
    <definedName name="კულტურა_">[24]Sheet2!#REF!</definedName>
    <definedName name="ლაგოდეხი">[24]Sheet2!#REF!</definedName>
    <definedName name="ლანჩხუთი">[24]Sheet2!#REF!</definedName>
    <definedName name="ლენტეხი">[24]Sheet2!#REF!</definedName>
    <definedName name="მაკროეკონომიკა_">[24]Sheet2!#REF!</definedName>
    <definedName name="მარნეული">[24]Sheet2!#REF!</definedName>
    <definedName name="მარტვილი">[24]Sheet2!#REF!</definedName>
    <definedName name="მესტია">[24]Sheet2!#REF!</definedName>
    <definedName name="მცხეთა">[24]Sheet2!#REF!</definedName>
    <definedName name="ნინოწმინდა">[24]Sheet2!#REF!</definedName>
    <definedName name="ოზურგეთი">[24]Sheet2!#REF!</definedName>
    <definedName name="ონი">[24]Sheet2!#REF!</definedName>
    <definedName name="რეგიონული_">[24]Sheet2!#REF!</definedName>
    <definedName name="რუსთავი">[24]Sheet2!#REF!</definedName>
    <definedName name="საგარეჯო">[24]Sheet2!#REF!</definedName>
    <definedName name="საერთაშორისო_">[24]Sheet2!#REF!</definedName>
    <definedName name="სამტრედია">[24]Sheet2!#REF!</definedName>
    <definedName name="სასამართლო_">[24]Sheet2!#REF!</definedName>
    <definedName name="საჩხერე">[24]Sheet2!#REF!</definedName>
    <definedName name="სენაკი">[24]Sheet2!#REF!</definedName>
    <definedName name="სიღნაღი">[24]Sheet2!#REF!</definedName>
    <definedName name="სოფლის_">[24]Sheet2!#REF!</definedName>
    <definedName name="ტყიბული">[24]Sheet2!#REF!</definedName>
    <definedName name="ფოთი">[24]Sheet2!#REF!</definedName>
    <definedName name="ქარელი">[24]Sheet2!#REF!</definedName>
    <definedName name="ქედა">[24]Sheet2!#REF!</definedName>
    <definedName name="ქობულეთი">[24]Sheet2!#REF!</definedName>
    <definedName name="ქუთაისი">[24]Sheet2!#REF!</definedName>
    <definedName name="ყაზბეგი">[24]Sheet2!#REF!</definedName>
    <definedName name="ყვარელი">[24]Sheet2!#REF!</definedName>
    <definedName name="შუახევი">[24]Sheet2!#REF!</definedName>
    <definedName name="ჩოხატაური">[24]Sheet2!#REF!</definedName>
    <definedName name="ჩხოროწყუ">[24]Sheet2!#REF!</definedName>
    <definedName name="ცაგერი">[24]Sheet2!#REF!</definedName>
    <definedName name="წალენჯიხა">[24]Sheet2!#REF!</definedName>
    <definedName name="წალკა">[24]Sheet2!#REF!</definedName>
    <definedName name="წყალტუბო">[24]Sheet2!#REF!</definedName>
    <definedName name="ჭიათურა">[24]Sheet2!#REF!</definedName>
    <definedName name="ხარაგაული">[24]Sheet2!#REF!</definedName>
    <definedName name="ხაშური">[24]Sheet2!#REF!</definedName>
    <definedName name="ხელვაჩაური">[24]Sheet2!#REF!</definedName>
    <definedName name="ხობი">[24]Sheet2!#REF!</definedName>
    <definedName name="ხონი">[24]Sheet2!#REF!</definedName>
    <definedName name="ხულო">[24]Sheet2!#REF!</definedName>
    <definedName name="ჯანდაცვა_">[24]Sheet2!#REF!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7" i="7" l="1"/>
  <c r="G8" i="8"/>
  <c r="H8" i="8" s="1"/>
  <c r="G9" i="8"/>
  <c r="H9" i="8" s="1"/>
  <c r="G7" i="8"/>
  <c r="H7" i="8" s="1"/>
  <c r="L4" i="7" l="1"/>
  <c r="G161" i="8"/>
  <c r="G160" i="8"/>
  <c r="G159" i="8"/>
  <c r="G157" i="8"/>
  <c r="G155" i="8"/>
  <c r="G154" i="8"/>
  <c r="G153" i="8"/>
  <c r="G151" i="8"/>
  <c r="G149" i="8"/>
  <c r="G148" i="8"/>
  <c r="G147" i="8"/>
  <c r="G145" i="8"/>
  <c r="G143" i="8"/>
  <c r="G137" i="8"/>
  <c r="G136" i="8"/>
  <c r="G135" i="8"/>
  <c r="G133" i="8"/>
  <c r="D64" i="8" l="1"/>
  <c r="G17" i="8"/>
  <c r="H17" i="8" s="1"/>
  <c r="G14" i="8"/>
  <c r="H14" i="8" s="1"/>
  <c r="G12" i="8"/>
  <c r="H12" i="8" s="1"/>
  <c r="G11" i="8"/>
  <c r="H11" i="8" s="1"/>
  <c r="G103" i="8" l="1"/>
  <c r="H103" i="8" s="1"/>
  <c r="D13" i="8"/>
  <c r="D524" i="8" l="1"/>
  <c r="D473" i="8"/>
  <c r="G457" i="8"/>
  <c r="H457" i="8" s="1"/>
  <c r="D440" i="8"/>
  <c r="D410" i="8"/>
  <c r="D375" i="8"/>
  <c r="D330" i="8"/>
  <c r="D280" i="8"/>
  <c r="D260" i="8"/>
  <c r="D235" i="8"/>
  <c r="D170" i="8"/>
  <c r="H157" i="8"/>
  <c r="G158" i="8"/>
  <c r="H158" i="8" s="1"/>
  <c r="H151" i="8"/>
  <c r="G152" i="8"/>
  <c r="H152" i="8" s="1"/>
  <c r="H145" i="8"/>
  <c r="G146" i="8"/>
  <c r="H146" i="8" s="1"/>
  <c r="G139" i="8"/>
  <c r="H139" i="8" s="1"/>
  <c r="G140" i="8"/>
  <c r="H140" i="8" s="1"/>
  <c r="G134" i="8"/>
  <c r="H134" i="8" s="1"/>
  <c r="H133" i="8"/>
  <c r="G116" i="8"/>
  <c r="H116" i="8" s="1"/>
  <c r="G112" i="8"/>
  <c r="H112" i="8" s="1"/>
  <c r="G110" i="8"/>
  <c r="H110" i="8" s="1"/>
  <c r="G109" i="8"/>
  <c r="H109" i="8" s="1"/>
  <c r="J4" i="7" l="1"/>
  <c r="H4" i="7"/>
  <c r="F4" i="7"/>
  <c r="D4" i="7"/>
  <c r="D7" i="7"/>
  <c r="H274" i="10" l="1"/>
  <c r="G274" i="10"/>
  <c r="D274" i="10"/>
  <c r="G273" i="10"/>
  <c r="G272" i="10" s="1"/>
  <c r="H272" i="10" s="1"/>
  <c r="D272" i="10"/>
  <c r="H271" i="10"/>
  <c r="G271" i="10"/>
  <c r="G270" i="10" s="1"/>
  <c r="H270" i="10" s="1"/>
  <c r="D270" i="10"/>
  <c r="G269" i="10"/>
  <c r="G268" i="10" s="1"/>
  <c r="H268" i="10" s="1"/>
  <c r="D268" i="10"/>
  <c r="H267" i="10"/>
  <c r="G267" i="10"/>
  <c r="G266" i="10" s="1"/>
  <c r="H266" i="10" s="1"/>
  <c r="D266" i="10"/>
  <c r="G265" i="10"/>
  <c r="H265" i="10" s="1"/>
  <c r="G264" i="10"/>
  <c r="H264" i="10" s="1"/>
  <c r="D264" i="10"/>
  <c r="H263" i="10"/>
  <c r="G263" i="10"/>
  <c r="H262" i="10"/>
  <c r="G262" i="10"/>
  <c r="H261" i="10"/>
  <c r="G261" i="10"/>
  <c r="H260" i="10"/>
  <c r="G260" i="10"/>
  <c r="H259" i="10"/>
  <c r="G259" i="10"/>
  <c r="G258" i="10" s="1"/>
  <c r="D258" i="10"/>
  <c r="D257" i="10" s="1"/>
  <c r="H256" i="10"/>
  <c r="G256" i="10"/>
  <c r="G255" i="10" s="1"/>
  <c r="H255" i="10" s="1"/>
  <c r="D255" i="10"/>
  <c r="G254" i="10"/>
  <c r="G253" i="10" s="1"/>
  <c r="H253" i="10" s="1"/>
  <c r="D253" i="10"/>
  <c r="H252" i="10"/>
  <c r="G252" i="10"/>
  <c r="H251" i="10"/>
  <c r="G251" i="10"/>
  <c r="D251" i="10"/>
  <c r="G250" i="10"/>
  <c r="H250" i="10" s="1"/>
  <c r="G249" i="10"/>
  <c r="H249" i="10" s="1"/>
  <c r="D249" i="10"/>
  <c r="H248" i="10"/>
  <c r="G248" i="10"/>
  <c r="G247" i="10" s="1"/>
  <c r="H247" i="10" s="1"/>
  <c r="D247" i="10"/>
  <c r="G246" i="10"/>
  <c r="G245" i="10" s="1"/>
  <c r="D245" i="10"/>
  <c r="H244" i="10"/>
  <c r="G244" i="10"/>
  <c r="H243" i="10"/>
  <c r="G243" i="10"/>
  <c r="H242" i="10"/>
  <c r="G242" i="10"/>
  <c r="H241" i="10"/>
  <c r="G241" i="10"/>
  <c r="H240" i="10"/>
  <c r="G240" i="10"/>
  <c r="H239" i="10"/>
  <c r="G239" i="10"/>
  <c r="D239" i="10"/>
  <c r="D238" i="10" s="1"/>
  <c r="H237" i="10"/>
  <c r="G236" i="10"/>
  <c r="H236" i="10" s="1"/>
  <c r="D236" i="10"/>
  <c r="H235" i="10"/>
  <c r="G235" i="10"/>
  <c r="H234" i="10"/>
  <c r="G234" i="10"/>
  <c r="D234" i="10"/>
  <c r="H233" i="10"/>
  <c r="H232" i="10"/>
  <c r="G232" i="10"/>
  <c r="D232" i="10"/>
  <c r="G231" i="10"/>
  <c r="H231" i="10" s="1"/>
  <c r="G230" i="10"/>
  <c r="H230" i="10" s="1"/>
  <c r="D230" i="10"/>
  <c r="H229" i="10"/>
  <c r="G229" i="10"/>
  <c r="H228" i="10"/>
  <c r="G228" i="10"/>
  <c r="D228" i="10"/>
  <c r="G227" i="10"/>
  <c r="H227" i="10" s="1"/>
  <c r="G226" i="10"/>
  <c r="H226" i="10" s="1"/>
  <c r="G225" i="10"/>
  <c r="H225" i="10" s="1"/>
  <c r="G224" i="10"/>
  <c r="H224" i="10" s="1"/>
  <c r="G223" i="10"/>
  <c r="G222" i="10" s="1"/>
  <c r="D222" i="10"/>
  <c r="D221" i="10"/>
  <c r="G220" i="10"/>
  <c r="G219" i="10" s="1"/>
  <c r="H219" i="10" s="1"/>
  <c r="D219" i="10"/>
  <c r="H218" i="10"/>
  <c r="G217" i="10"/>
  <c r="H217" i="10" s="1"/>
  <c r="D217" i="10"/>
  <c r="H216" i="10"/>
  <c r="G216" i="10"/>
  <c r="H215" i="10"/>
  <c r="G215" i="10"/>
  <c r="D215" i="10"/>
  <c r="G214" i="10"/>
  <c r="H214" i="10" s="1"/>
  <c r="G213" i="10"/>
  <c r="H213" i="10" s="1"/>
  <c r="D213" i="10"/>
  <c r="H212" i="10"/>
  <c r="G212" i="10"/>
  <c r="H211" i="10"/>
  <c r="G211" i="10"/>
  <c r="H210" i="10"/>
  <c r="G210" i="10"/>
  <c r="H209" i="10"/>
  <c r="G209" i="10"/>
  <c r="H208" i="10"/>
  <c r="G208" i="10"/>
  <c r="G207" i="10" s="1"/>
  <c r="D207" i="10"/>
  <c r="D206" i="10" s="1"/>
  <c r="H205" i="10"/>
  <c r="G205" i="10"/>
  <c r="G204" i="10" s="1"/>
  <c r="H204" i="10" s="1"/>
  <c r="D204" i="10"/>
  <c r="G203" i="10"/>
  <c r="G202" i="10" s="1"/>
  <c r="H202" i="10" s="1"/>
  <c r="D202" i="10"/>
  <c r="H201" i="10"/>
  <c r="G201" i="10"/>
  <c r="H200" i="10"/>
  <c r="G200" i="10"/>
  <c r="D200" i="10"/>
  <c r="G199" i="10"/>
  <c r="H199" i="10" s="1"/>
  <c r="G198" i="10"/>
  <c r="H198" i="10" s="1"/>
  <c r="D198" i="10"/>
  <c r="H197" i="10"/>
  <c r="G197" i="10"/>
  <c r="G196" i="10" s="1"/>
  <c r="H196" i="10" s="1"/>
  <c r="D196" i="10"/>
  <c r="G195" i="10"/>
  <c r="H195" i="10" s="1"/>
  <c r="G194" i="10"/>
  <c r="H194" i="10" s="1"/>
  <c r="G193" i="10"/>
  <c r="H193" i="10" s="1"/>
  <c r="G192" i="10"/>
  <c r="H192" i="10" s="1"/>
  <c r="G191" i="10"/>
  <c r="G190" i="10" s="1"/>
  <c r="D190" i="10"/>
  <c r="D189" i="10"/>
  <c r="G188" i="10"/>
  <c r="G187" i="10" s="1"/>
  <c r="H187" i="10" s="1"/>
  <c r="D187" i="10"/>
  <c r="H186" i="10"/>
  <c r="G186" i="10"/>
  <c r="H185" i="10"/>
  <c r="G185" i="10"/>
  <c r="D185" i="10"/>
  <c r="G184" i="10"/>
  <c r="H184" i="10" s="1"/>
  <c r="G183" i="10"/>
  <c r="H183" i="10" s="1"/>
  <c r="D183" i="10"/>
  <c r="H182" i="10"/>
  <c r="G182" i="10"/>
  <c r="H181" i="10"/>
  <c r="G181" i="10"/>
  <c r="D181" i="10"/>
  <c r="G180" i="10"/>
  <c r="G179" i="10" s="1"/>
  <c r="H179" i="10" s="1"/>
  <c r="D179" i="10"/>
  <c r="H178" i="10"/>
  <c r="G178" i="10"/>
  <c r="H177" i="10"/>
  <c r="G177" i="10"/>
  <c r="D177" i="10"/>
  <c r="G176" i="10"/>
  <c r="H176" i="10" s="1"/>
  <c r="G175" i="10"/>
  <c r="H175" i="10" s="1"/>
  <c r="D175" i="10"/>
  <c r="H174" i="10"/>
  <c r="G174" i="10"/>
  <c r="H173" i="10"/>
  <c r="G173" i="10"/>
  <c r="H172" i="10"/>
  <c r="G172" i="10"/>
  <c r="H171" i="10"/>
  <c r="G171" i="10"/>
  <c r="H170" i="10"/>
  <c r="G170" i="10"/>
  <c r="G169" i="10" s="1"/>
  <c r="D169" i="10"/>
  <c r="D168" i="10" s="1"/>
  <c r="H167" i="10"/>
  <c r="G167" i="10"/>
  <c r="G166" i="10" s="1"/>
  <c r="H166" i="10" s="1"/>
  <c r="D166" i="10"/>
  <c r="G165" i="10"/>
  <c r="G164" i="10" s="1"/>
  <c r="H164" i="10" s="1"/>
  <c r="D164" i="10"/>
  <c r="H163" i="10"/>
  <c r="G163" i="10"/>
  <c r="H162" i="10"/>
  <c r="G162" i="10"/>
  <c r="D162" i="10"/>
  <c r="G161" i="10"/>
  <c r="H161" i="10" s="1"/>
  <c r="G160" i="10"/>
  <c r="H160" i="10" s="1"/>
  <c r="D160" i="10"/>
  <c r="H159" i="10"/>
  <c r="G159" i="10"/>
  <c r="G158" i="10" s="1"/>
  <c r="H158" i="10" s="1"/>
  <c r="D158" i="10"/>
  <c r="G157" i="10"/>
  <c r="G156" i="10" s="1"/>
  <c r="H156" i="10" s="1"/>
  <c r="D156" i="10"/>
  <c r="H155" i="10"/>
  <c r="G155" i="10"/>
  <c r="H154" i="10"/>
  <c r="G154" i="10"/>
  <c r="D154" i="10"/>
  <c r="G153" i="10"/>
  <c r="H153" i="10" s="1"/>
  <c r="G152" i="10"/>
  <c r="H152" i="10" s="1"/>
  <c r="D152" i="10"/>
  <c r="H151" i="10"/>
  <c r="G151" i="10"/>
  <c r="H150" i="10"/>
  <c r="G150" i="10"/>
  <c r="H149" i="10"/>
  <c r="G149" i="10"/>
  <c r="H148" i="10"/>
  <c r="G148" i="10"/>
  <c r="H147" i="10"/>
  <c r="G147" i="10"/>
  <c r="G146" i="10" s="1"/>
  <c r="D146" i="10"/>
  <c r="D145" i="10" s="1"/>
  <c r="H144" i="10"/>
  <c r="G144" i="10"/>
  <c r="G143" i="10" s="1"/>
  <c r="H143" i="10" s="1"/>
  <c r="D143" i="10"/>
  <c r="G142" i="10"/>
  <c r="G141" i="10" s="1"/>
  <c r="D141" i="10"/>
  <c r="H140" i="10"/>
  <c r="G140" i="10"/>
  <c r="H139" i="10"/>
  <c r="G139" i="10"/>
  <c r="H138" i="10"/>
  <c r="G138" i="10"/>
  <c r="H137" i="10"/>
  <c r="G137" i="10"/>
  <c r="H136" i="10"/>
  <c r="G136" i="10"/>
  <c r="H135" i="10"/>
  <c r="G135" i="10"/>
  <c r="D135" i="10"/>
  <c r="D134" i="10" s="1"/>
  <c r="H133" i="10"/>
  <c r="G133" i="10"/>
  <c r="H132" i="10"/>
  <c r="G132" i="10"/>
  <c r="D132" i="10"/>
  <c r="G131" i="10"/>
  <c r="H131" i="10" s="1"/>
  <c r="G130" i="10"/>
  <c r="H130" i="10" s="1"/>
  <c r="D130" i="10"/>
  <c r="H129" i="10"/>
  <c r="G129" i="10"/>
  <c r="H128" i="10"/>
  <c r="G128" i="10"/>
  <c r="D128" i="10"/>
  <c r="G127" i="10"/>
  <c r="H127" i="10" s="1"/>
  <c r="G126" i="10"/>
  <c r="H126" i="10" s="1"/>
  <c r="G125" i="10"/>
  <c r="H125" i="10" s="1"/>
  <c r="G124" i="10"/>
  <c r="H124" i="10" s="1"/>
  <c r="G123" i="10"/>
  <c r="G122" i="10" s="1"/>
  <c r="D122" i="10"/>
  <c r="D121" i="10"/>
  <c r="G120" i="10"/>
  <c r="G119" i="10" s="1"/>
  <c r="H119" i="10" s="1"/>
  <c r="D119" i="10"/>
  <c r="H118" i="10"/>
  <c r="G118" i="10"/>
  <c r="H117" i="10"/>
  <c r="G117" i="10"/>
  <c r="D117" i="10"/>
  <c r="G116" i="10"/>
  <c r="H116" i="10" s="1"/>
  <c r="G115" i="10"/>
  <c r="H115" i="10" s="1"/>
  <c r="D115" i="10"/>
  <c r="H114" i="10"/>
  <c r="G114" i="10"/>
  <c r="H113" i="10"/>
  <c r="G113" i="10"/>
  <c r="D113" i="10"/>
  <c r="G112" i="10"/>
  <c r="G111" i="10" s="1"/>
  <c r="H111" i="10" s="1"/>
  <c r="D111" i="10"/>
  <c r="H110" i="10"/>
  <c r="G110" i="10"/>
  <c r="H109" i="10"/>
  <c r="G109" i="10"/>
  <c r="D109" i="10"/>
  <c r="G108" i="10"/>
  <c r="H108" i="10" s="1"/>
  <c r="G107" i="10"/>
  <c r="H107" i="10" s="1"/>
  <c r="D107" i="10"/>
  <c r="H106" i="10"/>
  <c r="G106" i="10"/>
  <c r="G105" i="10" s="1"/>
  <c r="H105" i="10" s="1"/>
  <c r="D105" i="10"/>
  <c r="G104" i="10"/>
  <c r="G103" i="10" s="1"/>
  <c r="H103" i="10" s="1"/>
  <c r="D103" i="10"/>
  <c r="H102" i="10"/>
  <c r="G102" i="10"/>
  <c r="H101" i="10"/>
  <c r="G101" i="10"/>
  <c r="D101" i="10"/>
  <c r="G100" i="10"/>
  <c r="H100" i="10" s="1"/>
  <c r="G99" i="10"/>
  <c r="D99" i="10"/>
  <c r="H98" i="10"/>
  <c r="G98" i="10"/>
  <c r="H97" i="10"/>
  <c r="G97" i="10"/>
  <c r="H96" i="10"/>
  <c r="G96" i="10"/>
  <c r="H95" i="10"/>
  <c r="G95" i="10"/>
  <c r="H94" i="10"/>
  <c r="G94" i="10"/>
  <c r="H93" i="10"/>
  <c r="G93" i="10"/>
  <c r="H92" i="10"/>
  <c r="G92" i="10"/>
  <c r="D92" i="10"/>
  <c r="D91" i="10" s="1"/>
  <c r="H90" i="10"/>
  <c r="G90" i="10"/>
  <c r="H89" i="10"/>
  <c r="G89" i="10"/>
  <c r="H88" i="10"/>
  <c r="G88" i="10"/>
  <c r="H87" i="10"/>
  <c r="G87" i="10"/>
  <c r="H86" i="10"/>
  <c r="G86" i="10"/>
  <c r="D86" i="10"/>
  <c r="G85" i="10"/>
  <c r="H85" i="10" s="1"/>
  <c r="G84" i="10"/>
  <c r="H84" i="10" s="1"/>
  <c r="G83" i="10"/>
  <c r="H83" i="10" s="1"/>
  <c r="D83" i="10"/>
  <c r="H82" i="10"/>
  <c r="G82" i="10"/>
  <c r="H81" i="10"/>
  <c r="G81" i="10"/>
  <c r="H80" i="10"/>
  <c r="G80" i="10"/>
  <c r="H79" i="10"/>
  <c r="G79" i="10"/>
  <c r="H78" i="10"/>
  <c r="G78" i="10"/>
  <c r="D78" i="10"/>
  <c r="G77" i="10"/>
  <c r="H77" i="10" s="1"/>
  <c r="G76" i="10"/>
  <c r="H76" i="10" s="1"/>
  <c r="G75" i="10"/>
  <c r="H75" i="10" s="1"/>
  <c r="G74" i="10"/>
  <c r="H74" i="10" s="1"/>
  <c r="D74" i="10"/>
  <c r="H73" i="10"/>
  <c r="G73" i="10"/>
  <c r="H72" i="10"/>
  <c r="G72" i="10"/>
  <c r="H71" i="10"/>
  <c r="G71" i="10"/>
  <c r="H70" i="10"/>
  <c r="G70" i="10"/>
  <c r="D70" i="10"/>
  <c r="D69" i="10" s="1"/>
  <c r="G69" i="10"/>
  <c r="H69" i="10" s="1"/>
  <c r="F68" i="10"/>
  <c r="G68" i="10" s="1"/>
  <c r="H68" i="10" s="1"/>
  <c r="G67" i="10"/>
  <c r="H67" i="10" s="1"/>
  <c r="F67" i="10"/>
  <c r="F66" i="10"/>
  <c r="G66" i="10" s="1"/>
  <c r="H66" i="10" s="1"/>
  <c r="G65" i="10"/>
  <c r="H65" i="10" s="1"/>
  <c r="F65" i="10"/>
  <c r="D64" i="10"/>
  <c r="G63" i="10"/>
  <c r="H63" i="10" s="1"/>
  <c r="F63" i="10"/>
  <c r="F62" i="10"/>
  <c r="G62" i="10" s="1"/>
  <c r="H62" i="10" s="1"/>
  <c r="G61" i="10"/>
  <c r="H61" i="10" s="1"/>
  <c r="F61" i="10"/>
  <c r="F60" i="10"/>
  <c r="G60" i="10" s="1"/>
  <c r="H60" i="10" s="1"/>
  <c r="G59" i="10"/>
  <c r="H59" i="10" s="1"/>
  <c r="H58" i="10" s="1"/>
  <c r="F59" i="10"/>
  <c r="D58" i="10"/>
  <c r="G57" i="10"/>
  <c r="H57" i="10" s="1"/>
  <c r="F57" i="10"/>
  <c r="F56" i="10"/>
  <c r="G56" i="10" s="1"/>
  <c r="H56" i="10" s="1"/>
  <c r="H54" i="10" s="1"/>
  <c r="G55" i="10"/>
  <c r="H55" i="10" s="1"/>
  <c r="F55" i="10"/>
  <c r="D54" i="10"/>
  <c r="G53" i="10"/>
  <c r="F53" i="10"/>
  <c r="D52" i="10"/>
  <c r="G51" i="10"/>
  <c r="H51" i="10" s="1"/>
  <c r="F51" i="10"/>
  <c r="H50" i="10"/>
  <c r="F50" i="10"/>
  <c r="G50" i="10" s="1"/>
  <c r="G49" i="10"/>
  <c r="F49" i="10"/>
  <c r="D48" i="10"/>
  <c r="G47" i="10"/>
  <c r="H47" i="10" s="1"/>
  <c r="F47" i="10"/>
  <c r="F46" i="10"/>
  <c r="G46" i="10" s="1"/>
  <c r="H46" i="10" s="1"/>
  <c r="G45" i="10"/>
  <c r="F45" i="10"/>
  <c r="D44" i="10"/>
  <c r="D42" i="10" s="1"/>
  <c r="G43" i="10"/>
  <c r="F43" i="10"/>
  <c r="G41" i="10"/>
  <c r="H41" i="10" s="1"/>
  <c r="F41" i="10"/>
  <c r="F40" i="10"/>
  <c r="G40" i="10" s="1"/>
  <c r="H40" i="10" s="1"/>
  <c r="G39" i="10"/>
  <c r="F39" i="10"/>
  <c r="D38" i="10"/>
  <c r="G37" i="10"/>
  <c r="H37" i="10" s="1"/>
  <c r="F37" i="10"/>
  <c r="F36" i="10"/>
  <c r="G36" i="10" s="1"/>
  <c r="H36" i="10" s="1"/>
  <c r="G35" i="10"/>
  <c r="F35" i="10"/>
  <c r="D34" i="10"/>
  <c r="G33" i="10"/>
  <c r="F33" i="10"/>
  <c r="D32" i="10"/>
  <c r="G31" i="10"/>
  <c r="H31" i="10" s="1"/>
  <c r="F31" i="10"/>
  <c r="F30" i="10"/>
  <c r="G30" i="10" s="1"/>
  <c r="H30" i="10" s="1"/>
  <c r="H29" i="10" s="1"/>
  <c r="D29" i="10"/>
  <c r="G28" i="10"/>
  <c r="H28" i="10" s="1"/>
  <c r="F28" i="10"/>
  <c r="F27" i="10"/>
  <c r="G27" i="10" s="1"/>
  <c r="H27" i="10" s="1"/>
  <c r="G26" i="10"/>
  <c r="H26" i="10" s="1"/>
  <c r="F26" i="10"/>
  <c r="D25" i="10"/>
  <c r="G24" i="10"/>
  <c r="H24" i="10" s="1"/>
  <c r="F24" i="10"/>
  <c r="F23" i="10"/>
  <c r="G23" i="10" s="1"/>
  <c r="H23" i="10" s="1"/>
  <c r="G22" i="10"/>
  <c r="H22" i="10" s="1"/>
  <c r="F22" i="10"/>
  <c r="D21" i="10"/>
  <c r="G20" i="10"/>
  <c r="H20" i="10" s="1"/>
  <c r="F20" i="10"/>
  <c r="F19" i="10"/>
  <c r="G19" i="10" s="1"/>
  <c r="H19" i="10" s="1"/>
  <c r="G18" i="10"/>
  <c r="H18" i="10" s="1"/>
  <c r="F18" i="10"/>
  <c r="F17" i="10"/>
  <c r="G17" i="10" s="1"/>
  <c r="D16" i="10"/>
  <c r="F15" i="10"/>
  <c r="G15" i="10" s="1"/>
  <c r="H15" i="10" s="1"/>
  <c r="G14" i="10"/>
  <c r="H14" i="10" s="1"/>
  <c r="F14" i="10"/>
  <c r="F13" i="10"/>
  <c r="G13" i="10" s="1"/>
  <c r="D12" i="10"/>
  <c r="H11" i="10"/>
  <c r="G11" i="10"/>
  <c r="H10" i="10"/>
  <c r="H8" i="10" s="1"/>
  <c r="G10" i="10"/>
  <c r="H9" i="10"/>
  <c r="G9" i="10"/>
  <c r="G8" i="10"/>
  <c r="D8" i="10"/>
  <c r="G12" i="10" l="1"/>
  <c r="H13" i="10"/>
  <c r="H12" i="10" s="1"/>
  <c r="D7" i="10"/>
  <c r="H25" i="10"/>
  <c r="H17" i="10"/>
  <c r="H16" i="10" s="1"/>
  <c r="G16" i="10"/>
  <c r="H21" i="10"/>
  <c r="H49" i="10"/>
  <c r="H48" i="10" s="1"/>
  <c r="G48" i="10"/>
  <c r="G134" i="10"/>
  <c r="H134" i="10" s="1"/>
  <c r="H141" i="10"/>
  <c r="G21" i="10"/>
  <c r="G25" i="10"/>
  <c r="G29" i="10"/>
  <c r="H33" i="10"/>
  <c r="H35" i="10"/>
  <c r="H34" i="10" s="1"/>
  <c r="G34" i="10"/>
  <c r="G32" i="10" s="1"/>
  <c r="H39" i="10"/>
  <c r="H38" i="10" s="1"/>
  <c r="G38" i="10"/>
  <c r="H43" i="10"/>
  <c r="G42" i="10"/>
  <c r="H45" i="10"/>
  <c r="H44" i="10" s="1"/>
  <c r="G44" i="10"/>
  <c r="G91" i="10"/>
  <c r="H91" i="10" s="1"/>
  <c r="H146" i="10"/>
  <c r="G145" i="10"/>
  <c r="H145" i="10" s="1"/>
  <c r="H207" i="10"/>
  <c r="G206" i="10"/>
  <c r="H206" i="10" s="1"/>
  <c r="G238" i="10"/>
  <c r="H238" i="10" s="1"/>
  <c r="H245" i="10"/>
  <c r="H169" i="10"/>
  <c r="G168" i="10"/>
  <c r="H168" i="10" s="1"/>
  <c r="H222" i="10"/>
  <c r="G221" i="10"/>
  <c r="H221" i="10" s="1"/>
  <c r="H53" i="10"/>
  <c r="H64" i="10"/>
  <c r="H190" i="10"/>
  <c r="G189" i="10"/>
  <c r="H189" i="10" s="1"/>
  <c r="H258" i="10"/>
  <c r="G257" i="10"/>
  <c r="H257" i="10" s="1"/>
  <c r="H122" i="10"/>
  <c r="G121" i="10"/>
  <c r="H121" i="10" s="1"/>
  <c r="G54" i="10"/>
  <c r="G52" i="10" s="1"/>
  <c r="G58" i="10"/>
  <c r="H273" i="10"/>
  <c r="G64" i="10"/>
  <c r="H99" i="10"/>
  <c r="H104" i="10"/>
  <c r="H112" i="10"/>
  <c r="H120" i="10"/>
  <c r="H123" i="10"/>
  <c r="H142" i="10"/>
  <c r="H157" i="10"/>
  <c r="H165" i="10"/>
  <c r="H180" i="10"/>
  <c r="H188" i="10"/>
  <c r="H191" i="10"/>
  <c r="H203" i="10"/>
  <c r="H220" i="10"/>
  <c r="H223" i="10"/>
  <c r="H246" i="10"/>
  <c r="H254" i="10"/>
  <c r="H269" i="10"/>
  <c r="E7" i="7"/>
  <c r="G7" i="7"/>
  <c r="I8" i="7"/>
  <c r="H8" i="7"/>
  <c r="D98" i="4"/>
  <c r="D9" i="4"/>
  <c r="H54" i="9"/>
  <c r="I54" i="9" s="1"/>
  <c r="H53" i="9"/>
  <c r="I53" i="9" s="1"/>
  <c r="E52" i="9"/>
  <c r="I51" i="9"/>
  <c r="H51" i="9"/>
  <c r="H50" i="9"/>
  <c r="I50" i="9" s="1"/>
  <c r="H49" i="9"/>
  <c r="I49" i="9" s="1"/>
  <c r="H48" i="9"/>
  <c r="I48" i="9" s="1"/>
  <c r="I47" i="9"/>
  <c r="H47" i="9"/>
  <c r="I46" i="9"/>
  <c r="H46" i="9"/>
  <c r="H45" i="9"/>
  <c r="I45" i="9" s="1"/>
  <c r="H44" i="9"/>
  <c r="H42" i="9" s="1"/>
  <c r="I43" i="9"/>
  <c r="H43" i="9"/>
  <c r="E42" i="9"/>
  <c r="E40" i="9" s="1"/>
  <c r="I41" i="9"/>
  <c r="H41" i="9"/>
  <c r="H39" i="9"/>
  <c r="I39" i="9" s="1"/>
  <c r="H38" i="9"/>
  <c r="I38" i="9" s="1"/>
  <c r="H37" i="9"/>
  <c r="H35" i="9" s="1"/>
  <c r="I35" i="9" s="1"/>
  <c r="I36" i="9"/>
  <c r="H36" i="9"/>
  <c r="E35" i="9"/>
  <c r="I34" i="9"/>
  <c r="H34" i="9"/>
  <c r="H33" i="9"/>
  <c r="I33" i="9" s="1"/>
  <c r="H32" i="9"/>
  <c r="I32" i="9" s="1"/>
  <c r="H31" i="9"/>
  <c r="I31" i="9" s="1"/>
  <c r="E30" i="9"/>
  <c r="I29" i="9"/>
  <c r="H29" i="9"/>
  <c r="E28" i="9"/>
  <c r="I27" i="9"/>
  <c r="H27" i="9"/>
  <c r="H26" i="9"/>
  <c r="I26" i="9" s="1"/>
  <c r="H25" i="9"/>
  <c r="I25" i="9" s="1"/>
  <c r="H24" i="9"/>
  <c r="I24" i="9" s="1"/>
  <c r="I23" i="9"/>
  <c r="H23" i="9"/>
  <c r="H22" i="9"/>
  <c r="I22" i="9" s="1"/>
  <c r="H21" i="9"/>
  <c r="I21" i="9" s="1"/>
  <c r="H20" i="9"/>
  <c r="I20" i="9" s="1"/>
  <c r="I19" i="9"/>
  <c r="H19" i="9"/>
  <c r="H18" i="9"/>
  <c r="H17" i="9" s="1"/>
  <c r="E17" i="9"/>
  <c r="H16" i="9"/>
  <c r="I16" i="9" s="1"/>
  <c r="H15" i="9"/>
  <c r="H13" i="9" s="1"/>
  <c r="H12" i="9" s="1"/>
  <c r="I14" i="9"/>
  <c r="H14" i="9"/>
  <c r="E13" i="9"/>
  <c r="E12" i="9" s="1"/>
  <c r="E6" i="9" s="1"/>
  <c r="I11" i="9"/>
  <c r="H11" i="9"/>
  <c r="H10" i="9"/>
  <c r="I10" i="9" s="1"/>
  <c r="H9" i="9"/>
  <c r="I9" i="9" s="1"/>
  <c r="H8" i="9"/>
  <c r="H7" i="9" s="1"/>
  <c r="E7" i="9"/>
  <c r="G553" i="8"/>
  <c r="G552" i="8"/>
  <c r="H552" i="8" s="1"/>
  <c r="G551" i="8"/>
  <c r="H551" i="8" s="1"/>
  <c r="D550" i="8"/>
  <c r="G549" i="8"/>
  <c r="H549" i="8" s="1"/>
  <c r="G548" i="8"/>
  <c r="H548" i="8" s="1"/>
  <c r="G547" i="8"/>
  <c r="H547" i="8" s="1"/>
  <c r="G546" i="8"/>
  <c r="D545" i="8"/>
  <c r="G544" i="8"/>
  <c r="G543" i="8"/>
  <c r="H543" i="8" s="1"/>
  <c r="G542" i="8"/>
  <c r="H542" i="8" s="1"/>
  <c r="G541" i="8"/>
  <c r="H541" i="8" s="1"/>
  <c r="D540" i="8"/>
  <c r="G539" i="8"/>
  <c r="H539" i="8" s="1"/>
  <c r="G538" i="8"/>
  <c r="H538" i="8" s="1"/>
  <c r="G537" i="8"/>
  <c r="H537" i="8" s="1"/>
  <c r="G536" i="8"/>
  <c r="D535" i="8"/>
  <c r="G534" i="8"/>
  <c r="H534" i="8" s="1"/>
  <c r="G533" i="8"/>
  <c r="H533" i="8" s="1"/>
  <c r="G532" i="8"/>
  <c r="H532" i="8" s="1"/>
  <c r="G531" i="8"/>
  <c r="D530" i="8"/>
  <c r="G529" i="8"/>
  <c r="H529" i="8" s="1"/>
  <c r="G528" i="8"/>
  <c r="H528" i="8" s="1"/>
  <c r="G527" i="8"/>
  <c r="G526" i="8"/>
  <c r="H526" i="8" s="1"/>
  <c r="D525" i="8"/>
  <c r="G524" i="8"/>
  <c r="H524" i="8" s="1"/>
  <c r="G523" i="8"/>
  <c r="H523" i="8" s="1"/>
  <c r="G522" i="8"/>
  <c r="H522" i="8" s="1"/>
  <c r="G521" i="8"/>
  <c r="H521" i="8" s="1"/>
  <c r="G520" i="8"/>
  <c r="H520" i="8" s="1"/>
  <c r="G519" i="8"/>
  <c r="H519" i="8" s="1"/>
  <c r="D518" i="8"/>
  <c r="G517" i="8"/>
  <c r="H517" i="8" s="1"/>
  <c r="G516" i="8"/>
  <c r="H516" i="8" s="1"/>
  <c r="G515" i="8"/>
  <c r="H515" i="8" s="1"/>
  <c r="G514" i="8"/>
  <c r="H514" i="8" s="1"/>
  <c r="G513" i="8"/>
  <c r="H513" i="8" s="1"/>
  <c r="G512" i="8"/>
  <c r="H512" i="8" s="1"/>
  <c r="G511" i="8"/>
  <c r="H511" i="8" s="1"/>
  <c r="G510" i="8"/>
  <c r="H510" i="8" s="1"/>
  <c r="D509" i="8"/>
  <c r="G508" i="8"/>
  <c r="H508" i="8" s="1"/>
  <c r="G507" i="8"/>
  <c r="H507" i="8" s="1"/>
  <c r="G506" i="8"/>
  <c r="H506" i="8" s="1"/>
  <c r="G505" i="8"/>
  <c r="D504" i="8"/>
  <c r="G503" i="8"/>
  <c r="H503" i="8" s="1"/>
  <c r="G502" i="8"/>
  <c r="H502" i="8" s="1"/>
  <c r="G501" i="8"/>
  <c r="G500" i="8"/>
  <c r="H500" i="8" s="1"/>
  <c r="D499" i="8"/>
  <c r="G498" i="8"/>
  <c r="H498" i="8" s="1"/>
  <c r="G497" i="8"/>
  <c r="H497" i="8" s="1"/>
  <c r="G496" i="8"/>
  <c r="H496" i="8" s="1"/>
  <c r="G495" i="8"/>
  <c r="H495" i="8" s="1"/>
  <c r="D494" i="8"/>
  <c r="G493" i="8"/>
  <c r="H493" i="8" s="1"/>
  <c r="G492" i="8"/>
  <c r="H492" i="8" s="1"/>
  <c r="G491" i="8"/>
  <c r="H491" i="8" s="1"/>
  <c r="G490" i="8"/>
  <c r="D489" i="8"/>
  <c r="G488" i="8"/>
  <c r="H488" i="8" s="1"/>
  <c r="G487" i="8"/>
  <c r="H487" i="8" s="1"/>
  <c r="G486" i="8"/>
  <c r="H486" i="8" s="1"/>
  <c r="G485" i="8"/>
  <c r="D484" i="8"/>
  <c r="G483" i="8"/>
  <c r="H483" i="8" s="1"/>
  <c r="G482" i="8"/>
  <c r="H482" i="8" s="1"/>
  <c r="G481" i="8"/>
  <c r="H481" i="8" s="1"/>
  <c r="G480" i="8"/>
  <c r="H480" i="8" s="1"/>
  <c r="D479" i="8"/>
  <c r="G478" i="8"/>
  <c r="H478" i="8" s="1"/>
  <c r="G477" i="8"/>
  <c r="H477" i="8" s="1"/>
  <c r="G476" i="8"/>
  <c r="H476" i="8" s="1"/>
  <c r="G475" i="8"/>
  <c r="H475" i="8" s="1"/>
  <c r="G474" i="8"/>
  <c r="H474" i="8" s="1"/>
  <c r="G473" i="8"/>
  <c r="H473" i="8" s="1"/>
  <c r="G472" i="8"/>
  <c r="H472" i="8" s="1"/>
  <c r="G471" i="8"/>
  <c r="H471" i="8" s="1"/>
  <c r="G470" i="8"/>
  <c r="H470" i="8" s="1"/>
  <c r="D469" i="8"/>
  <c r="G468" i="8"/>
  <c r="H468" i="8" s="1"/>
  <c r="G467" i="8"/>
  <c r="H467" i="8" s="1"/>
  <c r="G466" i="8"/>
  <c r="G465" i="8"/>
  <c r="H465" i="8" s="1"/>
  <c r="D464" i="8"/>
  <c r="G463" i="8"/>
  <c r="H463" i="8" s="1"/>
  <c r="G462" i="8"/>
  <c r="H462" i="8" s="1"/>
  <c r="G461" i="8"/>
  <c r="G460" i="8"/>
  <c r="H460" i="8" s="1"/>
  <c r="D459" i="8"/>
  <c r="G458" i="8"/>
  <c r="D456" i="8"/>
  <c r="G455" i="8"/>
  <c r="G454" i="8"/>
  <c r="H454" i="8" s="1"/>
  <c r="G453" i="8"/>
  <c r="H453" i="8" s="1"/>
  <c r="G452" i="8"/>
  <c r="H452" i="8" s="1"/>
  <c r="D451" i="8"/>
  <c r="G450" i="8"/>
  <c r="H450" i="8" s="1"/>
  <c r="G449" i="8"/>
  <c r="H449" i="8" s="1"/>
  <c r="G448" i="8"/>
  <c r="H448" i="8" s="1"/>
  <c r="G447" i="8"/>
  <c r="D446" i="8"/>
  <c r="G445" i="8"/>
  <c r="H445" i="8" s="1"/>
  <c r="G444" i="8"/>
  <c r="H444" i="8" s="1"/>
  <c r="G443" i="8"/>
  <c r="H443" i="8" s="1"/>
  <c r="G442" i="8"/>
  <c r="H442" i="8" s="1"/>
  <c r="G441" i="8"/>
  <c r="H441" i="8" s="1"/>
  <c r="G440" i="8"/>
  <c r="H440" i="8" s="1"/>
  <c r="G439" i="8"/>
  <c r="H439" i="8" s="1"/>
  <c r="G438" i="8"/>
  <c r="H438" i="8" s="1"/>
  <c r="G437" i="8"/>
  <c r="D436" i="8"/>
  <c r="G435" i="8"/>
  <c r="H435" i="8" s="1"/>
  <c r="G434" i="8"/>
  <c r="H434" i="8" s="1"/>
  <c r="G433" i="8"/>
  <c r="G432" i="8"/>
  <c r="H432" i="8" s="1"/>
  <c r="D431" i="8"/>
  <c r="G430" i="8"/>
  <c r="H430" i="8" s="1"/>
  <c r="G429" i="8"/>
  <c r="H429" i="8" s="1"/>
  <c r="G428" i="8"/>
  <c r="H428" i="8" s="1"/>
  <c r="G427" i="8"/>
  <c r="D426" i="8"/>
  <c r="G425" i="8"/>
  <c r="H425" i="8" s="1"/>
  <c r="G424" i="8"/>
  <c r="H424" i="8" s="1"/>
  <c r="G423" i="8"/>
  <c r="H423" i="8" s="1"/>
  <c r="G422" i="8"/>
  <c r="H422" i="8" s="1"/>
  <c r="D421" i="8"/>
  <c r="G420" i="8"/>
  <c r="H420" i="8" s="1"/>
  <c r="G419" i="8"/>
  <c r="H419" i="8" s="1"/>
  <c r="G418" i="8"/>
  <c r="G417" i="8"/>
  <c r="H417" i="8" s="1"/>
  <c r="D416" i="8"/>
  <c r="G415" i="8"/>
  <c r="H415" i="8" s="1"/>
  <c r="G414" i="8"/>
  <c r="H414" i="8" s="1"/>
  <c r="G413" i="8"/>
  <c r="H413" i="8" s="1"/>
  <c r="G412" i="8"/>
  <c r="H412" i="8" s="1"/>
  <c r="G411" i="8"/>
  <c r="H411" i="8" s="1"/>
  <c r="G410" i="8"/>
  <c r="H410" i="8" s="1"/>
  <c r="G409" i="8"/>
  <c r="H409" i="8" s="1"/>
  <c r="G408" i="8"/>
  <c r="H408" i="8" s="1"/>
  <c r="G407" i="8"/>
  <c r="H407" i="8" s="1"/>
  <c r="D406" i="8"/>
  <c r="G405" i="8"/>
  <c r="H405" i="8" s="1"/>
  <c r="G404" i="8"/>
  <c r="H404" i="8" s="1"/>
  <c r="G403" i="8"/>
  <c r="H403" i="8" s="1"/>
  <c r="G402" i="8"/>
  <c r="H402" i="8" s="1"/>
  <c r="D401" i="8"/>
  <c r="G400" i="8"/>
  <c r="H400" i="8" s="1"/>
  <c r="G399" i="8"/>
  <c r="H399" i="8" s="1"/>
  <c r="G398" i="8"/>
  <c r="G397" i="8"/>
  <c r="H397" i="8" s="1"/>
  <c r="D396" i="8"/>
  <c r="G395" i="8"/>
  <c r="H395" i="8" s="1"/>
  <c r="G394" i="8"/>
  <c r="H394" i="8" s="1"/>
  <c r="G393" i="8"/>
  <c r="H393" i="8" s="1"/>
  <c r="G392" i="8"/>
  <c r="H392" i="8" s="1"/>
  <c r="D391" i="8"/>
  <c r="G390" i="8"/>
  <c r="H390" i="8" s="1"/>
  <c r="G389" i="8"/>
  <c r="H389" i="8" s="1"/>
  <c r="G388" i="8"/>
  <c r="H388" i="8" s="1"/>
  <c r="G387" i="8"/>
  <c r="D386" i="8"/>
  <c r="G385" i="8"/>
  <c r="H385" i="8" s="1"/>
  <c r="G384" i="8"/>
  <c r="H384" i="8" s="1"/>
  <c r="G383" i="8"/>
  <c r="H383" i="8" s="1"/>
  <c r="G382" i="8"/>
  <c r="H382" i="8" s="1"/>
  <c r="D381" i="8"/>
  <c r="G380" i="8"/>
  <c r="H380" i="8" s="1"/>
  <c r="G379" i="8"/>
  <c r="H379" i="8" s="1"/>
  <c r="G378" i="8"/>
  <c r="H378" i="8" s="1"/>
  <c r="G377" i="8"/>
  <c r="H377" i="8" s="1"/>
  <c r="G376" i="8"/>
  <c r="H376" i="8" s="1"/>
  <c r="G375" i="8"/>
  <c r="G374" i="8"/>
  <c r="H374" i="8" s="1"/>
  <c r="G373" i="8"/>
  <c r="H373" i="8" s="1"/>
  <c r="G372" i="8"/>
  <c r="H372" i="8" s="1"/>
  <c r="D371" i="8"/>
  <c r="G370" i="8"/>
  <c r="H370" i="8" s="1"/>
  <c r="G369" i="8"/>
  <c r="H369" i="8" s="1"/>
  <c r="G368" i="8"/>
  <c r="G367" i="8"/>
  <c r="H367" i="8" s="1"/>
  <c r="D366" i="8"/>
  <c r="G365" i="8"/>
  <c r="H365" i="8" s="1"/>
  <c r="G364" i="8"/>
  <c r="H364" i="8" s="1"/>
  <c r="G363" i="8"/>
  <c r="H363" i="8" s="1"/>
  <c r="G362" i="8"/>
  <c r="H362" i="8" s="1"/>
  <c r="D361" i="8"/>
  <c r="G360" i="8"/>
  <c r="H360" i="8" s="1"/>
  <c r="G359" i="8"/>
  <c r="H359" i="8" s="1"/>
  <c r="G358" i="8"/>
  <c r="H358" i="8" s="1"/>
  <c r="G357" i="8"/>
  <c r="D356" i="8"/>
  <c r="G355" i="8"/>
  <c r="H355" i="8" s="1"/>
  <c r="G354" i="8"/>
  <c r="H354" i="8" s="1"/>
  <c r="G353" i="8"/>
  <c r="G352" i="8"/>
  <c r="H352" i="8" s="1"/>
  <c r="D351" i="8"/>
  <c r="G350" i="8"/>
  <c r="G349" i="8"/>
  <c r="H349" i="8" s="1"/>
  <c r="G348" i="8"/>
  <c r="H348" i="8" s="1"/>
  <c r="G347" i="8"/>
  <c r="H347" i="8" s="1"/>
  <c r="D346" i="8"/>
  <c r="G345" i="8"/>
  <c r="H345" i="8" s="1"/>
  <c r="G344" i="8"/>
  <c r="H344" i="8" s="1"/>
  <c r="G343" i="8"/>
  <c r="H343" i="8" s="1"/>
  <c r="G342" i="8"/>
  <c r="D341" i="8"/>
  <c r="G340" i="8"/>
  <c r="H340" i="8" s="1"/>
  <c r="G339" i="8"/>
  <c r="H339" i="8" s="1"/>
  <c r="G338" i="8"/>
  <c r="H338" i="8" s="1"/>
  <c r="G337" i="8"/>
  <c r="D336" i="8"/>
  <c r="G335" i="8"/>
  <c r="H335" i="8" s="1"/>
  <c r="G334" i="8"/>
  <c r="H334" i="8" s="1"/>
  <c r="G333" i="8"/>
  <c r="H333" i="8" s="1"/>
  <c r="G332" i="8"/>
  <c r="H332" i="8" s="1"/>
  <c r="G331" i="8"/>
  <c r="H331" i="8" s="1"/>
  <c r="G330" i="8"/>
  <c r="H330" i="8" s="1"/>
  <c r="G329" i="8"/>
  <c r="H329" i="8" s="1"/>
  <c r="G328" i="8"/>
  <c r="H328" i="8" s="1"/>
  <c r="G327" i="8"/>
  <c r="H327" i="8" s="1"/>
  <c r="D326" i="8"/>
  <c r="G325" i="8"/>
  <c r="H325" i="8" s="1"/>
  <c r="G324" i="8"/>
  <c r="H324" i="8" s="1"/>
  <c r="G323" i="8"/>
  <c r="G322" i="8"/>
  <c r="H322" i="8" s="1"/>
  <c r="D321" i="8"/>
  <c r="G320" i="8"/>
  <c r="G319" i="8"/>
  <c r="H319" i="8" s="1"/>
  <c r="G318" i="8"/>
  <c r="H318" i="8" s="1"/>
  <c r="G317" i="8"/>
  <c r="H317" i="8" s="1"/>
  <c r="D316" i="8"/>
  <c r="G315" i="8"/>
  <c r="H315" i="8" s="1"/>
  <c r="G314" i="8"/>
  <c r="H314" i="8" s="1"/>
  <c r="G313" i="8"/>
  <c r="H313" i="8" s="1"/>
  <c r="G312" i="8"/>
  <c r="D311" i="8"/>
  <c r="G310" i="8"/>
  <c r="G309" i="8"/>
  <c r="H309" i="8" s="1"/>
  <c r="G308" i="8"/>
  <c r="H308" i="8" s="1"/>
  <c r="G307" i="8"/>
  <c r="H307" i="8" s="1"/>
  <c r="D306" i="8"/>
  <c r="G305" i="8"/>
  <c r="H305" i="8" s="1"/>
  <c r="G304" i="8"/>
  <c r="H304" i="8" s="1"/>
  <c r="G303" i="8"/>
  <c r="H303" i="8" s="1"/>
  <c r="G302" i="8"/>
  <c r="H302" i="8" s="1"/>
  <c r="D301" i="8"/>
  <c r="G300" i="8"/>
  <c r="H300" i="8" s="1"/>
  <c r="G299" i="8"/>
  <c r="H299" i="8" s="1"/>
  <c r="G298" i="8"/>
  <c r="H298" i="8" s="1"/>
  <c r="G297" i="8"/>
  <c r="D296" i="8"/>
  <c r="G295" i="8"/>
  <c r="H295" i="8" s="1"/>
  <c r="G294" i="8"/>
  <c r="H294" i="8" s="1"/>
  <c r="G293" i="8"/>
  <c r="H293" i="8" s="1"/>
  <c r="G292" i="8"/>
  <c r="H292" i="8" s="1"/>
  <c r="D291" i="8"/>
  <c r="G290" i="8"/>
  <c r="H290" i="8" s="1"/>
  <c r="G289" i="8"/>
  <c r="H289" i="8" s="1"/>
  <c r="G288" i="8"/>
  <c r="H288" i="8" s="1"/>
  <c r="G287" i="8"/>
  <c r="H287" i="8" s="1"/>
  <c r="D286" i="8"/>
  <c r="G285" i="8"/>
  <c r="H285" i="8" s="1"/>
  <c r="G284" i="8"/>
  <c r="H284" i="8" s="1"/>
  <c r="G283" i="8"/>
  <c r="H283" i="8" s="1"/>
  <c r="G282" i="8"/>
  <c r="H282" i="8" s="1"/>
  <c r="G281" i="8"/>
  <c r="H281" i="8" s="1"/>
  <c r="G280" i="8"/>
  <c r="H280" i="8" s="1"/>
  <c r="G279" i="8"/>
  <c r="H279" i="8" s="1"/>
  <c r="G278" i="8"/>
  <c r="H278" i="8" s="1"/>
  <c r="G277" i="8"/>
  <c r="H277" i="8" s="1"/>
  <c r="D276" i="8"/>
  <c r="G275" i="8"/>
  <c r="H275" i="8" s="1"/>
  <c r="G274" i="8"/>
  <c r="H274" i="8" s="1"/>
  <c r="G273" i="8"/>
  <c r="H273" i="8" s="1"/>
  <c r="G272" i="8"/>
  <c r="H272" i="8" s="1"/>
  <c r="D271" i="8"/>
  <c r="G270" i="8"/>
  <c r="H270" i="8" s="1"/>
  <c r="G269" i="8"/>
  <c r="G268" i="8"/>
  <c r="H268" i="8" s="1"/>
  <c r="G267" i="8"/>
  <c r="H267" i="8" s="1"/>
  <c r="D266" i="8"/>
  <c r="G265" i="8"/>
  <c r="H265" i="8" s="1"/>
  <c r="G264" i="8"/>
  <c r="H264" i="8" s="1"/>
  <c r="G263" i="8"/>
  <c r="H263" i="8" s="1"/>
  <c r="G262" i="8"/>
  <c r="H262" i="8" s="1"/>
  <c r="G261" i="8"/>
  <c r="H261" i="8" s="1"/>
  <c r="G260" i="8"/>
  <c r="H260" i="8" s="1"/>
  <c r="G259" i="8"/>
  <c r="H259" i="8" s="1"/>
  <c r="G258" i="8"/>
  <c r="H258" i="8" s="1"/>
  <c r="G257" i="8"/>
  <c r="H257" i="8" s="1"/>
  <c r="D256" i="8"/>
  <c r="G255" i="8"/>
  <c r="H255" i="8" s="1"/>
  <c r="G254" i="8"/>
  <c r="H254" i="8" s="1"/>
  <c r="G253" i="8"/>
  <c r="H253" i="8" s="1"/>
  <c r="G252" i="8"/>
  <c r="H252" i="8" s="1"/>
  <c r="D251" i="8"/>
  <c r="G250" i="8"/>
  <c r="H250" i="8" s="1"/>
  <c r="G249" i="8"/>
  <c r="H249" i="8" s="1"/>
  <c r="G248" i="8"/>
  <c r="H248" i="8" s="1"/>
  <c r="G247" i="8"/>
  <c r="H247" i="8" s="1"/>
  <c r="D246" i="8"/>
  <c r="G245" i="8"/>
  <c r="H245" i="8" s="1"/>
  <c r="G244" i="8"/>
  <c r="H244" i="8" s="1"/>
  <c r="G243" i="8"/>
  <c r="H243" i="8" s="1"/>
  <c r="G242" i="8"/>
  <c r="H242" i="8" s="1"/>
  <c r="D241" i="8"/>
  <c r="G240" i="8"/>
  <c r="H240" i="8" s="1"/>
  <c r="G239" i="8"/>
  <c r="H239" i="8" s="1"/>
  <c r="G238" i="8"/>
  <c r="H238" i="8" s="1"/>
  <c r="G237" i="8"/>
  <c r="H237" i="8" s="1"/>
  <c r="G236" i="8"/>
  <c r="G235" i="8"/>
  <c r="H235" i="8" s="1"/>
  <c r="G234" i="8"/>
  <c r="H234" i="8" s="1"/>
  <c r="G233" i="8"/>
  <c r="H233" i="8" s="1"/>
  <c r="G232" i="8"/>
  <c r="H232" i="8" s="1"/>
  <c r="D231" i="8"/>
  <c r="G230" i="8"/>
  <c r="H230" i="8" s="1"/>
  <c r="G229" i="8"/>
  <c r="H229" i="8" s="1"/>
  <c r="G228" i="8"/>
  <c r="G227" i="8"/>
  <c r="H227" i="8" s="1"/>
  <c r="D226" i="8"/>
  <c r="G225" i="8"/>
  <c r="H225" i="8" s="1"/>
  <c r="G224" i="8"/>
  <c r="H224" i="8" s="1"/>
  <c r="G223" i="8"/>
  <c r="H223" i="8" s="1"/>
  <c r="G222" i="8"/>
  <c r="H222" i="8" s="1"/>
  <c r="D221" i="8"/>
  <c r="G220" i="8"/>
  <c r="H220" i="8" s="1"/>
  <c r="G219" i="8"/>
  <c r="H219" i="8" s="1"/>
  <c r="G218" i="8"/>
  <c r="H218" i="8" s="1"/>
  <c r="G217" i="8"/>
  <c r="H217" i="8" s="1"/>
  <c r="D216" i="8"/>
  <c r="G215" i="8"/>
  <c r="H215" i="8" s="1"/>
  <c r="G214" i="8"/>
  <c r="H214" i="8" s="1"/>
  <c r="G213" i="8"/>
  <c r="H213" i="8" s="1"/>
  <c r="G212" i="8"/>
  <c r="H212" i="8" s="1"/>
  <c r="D211" i="8"/>
  <c r="G210" i="8"/>
  <c r="H210" i="8" s="1"/>
  <c r="G209" i="8"/>
  <c r="H209" i="8" s="1"/>
  <c r="G208" i="8"/>
  <c r="H208" i="8" s="1"/>
  <c r="G207" i="8"/>
  <c r="H207" i="8" s="1"/>
  <c r="D206" i="8"/>
  <c r="G205" i="8"/>
  <c r="H205" i="8" s="1"/>
  <c r="G204" i="8"/>
  <c r="H204" i="8" s="1"/>
  <c r="G203" i="8"/>
  <c r="H203" i="8" s="1"/>
  <c r="G202" i="8"/>
  <c r="H202" i="8" s="1"/>
  <c r="D201" i="8"/>
  <c r="G200" i="8"/>
  <c r="H200" i="8" s="1"/>
  <c r="G199" i="8"/>
  <c r="H199" i="8" s="1"/>
  <c r="G198" i="8"/>
  <c r="H198" i="8" s="1"/>
  <c r="G197" i="8"/>
  <c r="D196" i="8"/>
  <c r="G195" i="8"/>
  <c r="H195" i="8" s="1"/>
  <c r="G194" i="8"/>
  <c r="H194" i="8" s="1"/>
  <c r="G193" i="8"/>
  <c r="H193" i="8" s="1"/>
  <c r="G192" i="8"/>
  <c r="H192" i="8" s="1"/>
  <c r="D191" i="8"/>
  <c r="G190" i="8"/>
  <c r="G189" i="8"/>
  <c r="H189" i="8" s="1"/>
  <c r="G188" i="8"/>
  <c r="H188" i="8" s="1"/>
  <c r="G187" i="8"/>
  <c r="H187" i="8" s="1"/>
  <c r="D186" i="8"/>
  <c r="G185" i="8"/>
  <c r="H185" i="8" s="1"/>
  <c r="G184" i="8"/>
  <c r="H184" i="8" s="1"/>
  <c r="G183" i="8"/>
  <c r="H183" i="8" s="1"/>
  <c r="G182" i="8"/>
  <c r="D181" i="8"/>
  <c r="G180" i="8"/>
  <c r="H180" i="8" s="1"/>
  <c r="G179" i="8"/>
  <c r="G178" i="8"/>
  <c r="H178" i="8" s="1"/>
  <c r="G177" i="8"/>
  <c r="H177" i="8" s="1"/>
  <c r="D176" i="8"/>
  <c r="G175" i="8"/>
  <c r="H175" i="8" s="1"/>
  <c r="G174" i="8"/>
  <c r="H174" i="8" s="1"/>
  <c r="G173" i="8"/>
  <c r="H173" i="8" s="1"/>
  <c r="G172" i="8"/>
  <c r="H172" i="8" s="1"/>
  <c r="G171" i="8"/>
  <c r="H171" i="8" s="1"/>
  <c r="G170" i="8"/>
  <c r="H170" i="8" s="1"/>
  <c r="G169" i="8"/>
  <c r="H169" i="8" s="1"/>
  <c r="G168" i="8"/>
  <c r="H168" i="8" s="1"/>
  <c r="G167" i="8"/>
  <c r="H167" i="8" s="1"/>
  <c r="D166" i="8"/>
  <c r="H161" i="8"/>
  <c r="H160" i="8"/>
  <c r="H159" i="8"/>
  <c r="D156" i="8"/>
  <c r="H154" i="8"/>
  <c r="H153" i="8"/>
  <c r="D150" i="8"/>
  <c r="H149" i="8"/>
  <c r="H148" i="8"/>
  <c r="H147" i="8"/>
  <c r="D144" i="8"/>
  <c r="H143" i="8"/>
  <c r="G142" i="8"/>
  <c r="H142" i="8" s="1"/>
  <c r="G141" i="8"/>
  <c r="H141" i="8" s="1"/>
  <c r="D138" i="8"/>
  <c r="H137" i="8"/>
  <c r="H136" i="8"/>
  <c r="H135" i="8"/>
  <c r="D132" i="8"/>
  <c r="G131" i="8"/>
  <c r="D130" i="8"/>
  <c r="G124" i="8"/>
  <c r="H124" i="8" s="1"/>
  <c r="G123" i="8"/>
  <c r="H123" i="8" s="1"/>
  <c r="G122" i="8"/>
  <c r="H122" i="8" s="1"/>
  <c r="G121" i="8"/>
  <c r="H121" i="8" s="1"/>
  <c r="G120" i="8"/>
  <c r="H120" i="8" s="1"/>
  <c r="G119" i="8"/>
  <c r="D118" i="8"/>
  <c r="G117" i="8"/>
  <c r="H117" i="8" s="1"/>
  <c r="G115" i="8"/>
  <c r="H115" i="8" s="1"/>
  <c r="G114" i="8"/>
  <c r="H114" i="8" s="1"/>
  <c r="G113" i="8"/>
  <c r="H113" i="8" s="1"/>
  <c r="G111" i="8"/>
  <c r="H111" i="8" s="1"/>
  <c r="G108" i="8"/>
  <c r="D107" i="8"/>
  <c r="G106" i="8"/>
  <c r="H106" i="8" s="1"/>
  <c r="G105" i="8"/>
  <c r="G102" i="8"/>
  <c r="H102" i="8" s="1"/>
  <c r="G101" i="8"/>
  <c r="H101" i="8" s="1"/>
  <c r="G100" i="8"/>
  <c r="G98" i="8"/>
  <c r="H98" i="8" s="1"/>
  <c r="G97" i="8"/>
  <c r="H97" i="8" s="1"/>
  <c r="G96" i="8"/>
  <c r="D95" i="8"/>
  <c r="G94" i="8"/>
  <c r="H94" i="8" s="1"/>
  <c r="G93" i="8"/>
  <c r="H93" i="8" s="1"/>
  <c r="G92" i="8"/>
  <c r="D91" i="8"/>
  <c r="G90" i="8"/>
  <c r="H90" i="8" s="1"/>
  <c r="G89" i="8"/>
  <c r="H89" i="8" s="1"/>
  <c r="G88" i="8"/>
  <c r="D87" i="8"/>
  <c r="G86" i="8"/>
  <c r="H86" i="8" s="1"/>
  <c r="G85" i="8"/>
  <c r="H85" i="8" s="1"/>
  <c r="G84" i="8"/>
  <c r="G83" i="8"/>
  <c r="D82" i="8"/>
  <c r="G81" i="8"/>
  <c r="D99" i="8"/>
  <c r="G79" i="8"/>
  <c r="H79" i="8" s="1"/>
  <c r="G78" i="8"/>
  <c r="H78" i="8" s="1"/>
  <c r="G77" i="8"/>
  <c r="D76" i="8"/>
  <c r="G75" i="8"/>
  <c r="H75" i="8" s="1"/>
  <c r="G74" i="8"/>
  <c r="H74" i="8" s="1"/>
  <c r="G73" i="8"/>
  <c r="D72" i="8"/>
  <c r="G71" i="8"/>
  <c r="G69" i="8"/>
  <c r="H69" i="8" s="1"/>
  <c r="G68" i="8"/>
  <c r="H68" i="8" s="1"/>
  <c r="G67" i="8"/>
  <c r="H67" i="8" s="1"/>
  <c r="G66" i="8"/>
  <c r="H66" i="8" s="1"/>
  <c r="G65" i="8"/>
  <c r="G63" i="8"/>
  <c r="H63" i="8" s="1"/>
  <c r="G62" i="8"/>
  <c r="H62" i="8" s="1"/>
  <c r="G61" i="8"/>
  <c r="D60" i="8"/>
  <c r="G59" i="8"/>
  <c r="H59" i="8" s="1"/>
  <c r="G58" i="8"/>
  <c r="G57" i="8"/>
  <c r="D56" i="8"/>
  <c r="G55" i="8"/>
  <c r="H55" i="8" s="1"/>
  <c r="G54" i="8"/>
  <c r="G52" i="8"/>
  <c r="H52" i="8" s="1"/>
  <c r="G51" i="8"/>
  <c r="D50" i="8"/>
  <c r="G49" i="8"/>
  <c r="H49" i="8" s="1"/>
  <c r="G48" i="8"/>
  <c r="H48" i="8" s="1"/>
  <c r="G47" i="8"/>
  <c r="D46" i="8"/>
  <c r="G45" i="8"/>
  <c r="G43" i="8"/>
  <c r="H43" i="8" s="1"/>
  <c r="G42" i="8"/>
  <c r="H42" i="8" s="1"/>
  <c r="G41" i="8"/>
  <c r="G40" i="8"/>
  <c r="D39" i="8"/>
  <c r="G38" i="8"/>
  <c r="H38" i="8" s="1"/>
  <c r="G37" i="8"/>
  <c r="H37" i="8" s="1"/>
  <c r="G36" i="8"/>
  <c r="H36" i="8" s="1"/>
  <c r="G35" i="8"/>
  <c r="D34" i="8"/>
  <c r="G33" i="8"/>
  <c r="G32" i="8"/>
  <c r="G30" i="8"/>
  <c r="H30" i="8" s="1"/>
  <c r="G29" i="8"/>
  <c r="H29" i="8" s="1"/>
  <c r="G28" i="8"/>
  <c r="D27" i="8"/>
  <c r="G26" i="8"/>
  <c r="H26" i="8" s="1"/>
  <c r="G25" i="8"/>
  <c r="H25" i="8" s="1"/>
  <c r="G24" i="8"/>
  <c r="D23" i="8"/>
  <c r="G22" i="8"/>
  <c r="G20" i="8"/>
  <c r="H20" i="8" s="1"/>
  <c r="G19" i="8"/>
  <c r="H19" i="8" s="1"/>
  <c r="G18" i="8"/>
  <c r="D16" i="8"/>
  <c r="D10" i="8" s="1"/>
  <c r="G15" i="8"/>
  <c r="G13" i="8" s="1"/>
  <c r="G6" i="8"/>
  <c r="G5" i="8"/>
  <c r="H5" i="8" s="1"/>
  <c r="G4" i="8"/>
  <c r="G87" i="8" l="1"/>
  <c r="D44" i="8"/>
  <c r="D70" i="8"/>
  <c r="G118" i="8"/>
  <c r="G23" i="8"/>
  <c r="D21" i="8"/>
  <c r="G27" i="8"/>
  <c r="G16" i="8"/>
  <c r="H32" i="8"/>
  <c r="H40" i="8"/>
  <c r="G39" i="8"/>
  <c r="H54" i="8"/>
  <c r="H83" i="8"/>
  <c r="G82" i="8"/>
  <c r="G99" i="8"/>
  <c r="H92" i="8"/>
  <c r="H91" i="8" s="1"/>
  <c r="G91" i="8"/>
  <c r="H96" i="8"/>
  <c r="H95" i="8" s="1"/>
  <c r="G95" i="8"/>
  <c r="G10" i="8"/>
  <c r="G46" i="8"/>
  <c r="G50" i="8"/>
  <c r="H73" i="8"/>
  <c r="H72" i="8" s="1"/>
  <c r="G72" i="8"/>
  <c r="G76" i="8"/>
  <c r="H81" i="8"/>
  <c r="H108" i="8"/>
  <c r="H107" i="8" s="1"/>
  <c r="G107" i="8"/>
  <c r="H35" i="8"/>
  <c r="H34" i="8" s="1"/>
  <c r="G34" i="8"/>
  <c r="H57" i="8"/>
  <c r="G56" i="8"/>
  <c r="H61" i="8"/>
  <c r="H60" i="8" s="1"/>
  <c r="G60" i="8"/>
  <c r="H65" i="8"/>
  <c r="H64" i="8" s="1"/>
  <c r="G64" i="8"/>
  <c r="D80" i="8"/>
  <c r="H105" i="8"/>
  <c r="H6" i="8"/>
  <c r="H45" i="8"/>
  <c r="H22" i="8"/>
  <c r="H71" i="8"/>
  <c r="H100" i="8"/>
  <c r="H99" i="8" s="1"/>
  <c r="H18" i="8"/>
  <c r="H16" i="8" s="1"/>
  <c r="H15" i="8"/>
  <c r="H13" i="8" s="1"/>
  <c r="H246" i="8"/>
  <c r="D104" i="8"/>
  <c r="D162" i="8"/>
  <c r="D559" i="8" s="1"/>
  <c r="G286" i="8"/>
  <c r="H144" i="8"/>
  <c r="H201" i="8"/>
  <c r="G226" i="8"/>
  <c r="H271" i="8"/>
  <c r="H401" i="8"/>
  <c r="D53" i="8"/>
  <c r="G459" i="8"/>
  <c r="H132" i="8"/>
  <c r="G181" i="8"/>
  <c r="G206" i="8"/>
  <c r="H301" i="8"/>
  <c r="G321" i="8"/>
  <c r="G361" i="8"/>
  <c r="H391" i="8"/>
  <c r="G451" i="8"/>
  <c r="H479" i="8"/>
  <c r="H406" i="8"/>
  <c r="G550" i="8"/>
  <c r="H286" i="8"/>
  <c r="G391" i="8"/>
  <c r="G416" i="8"/>
  <c r="G426" i="8"/>
  <c r="G479" i="8"/>
  <c r="G504" i="8"/>
  <c r="G545" i="8"/>
  <c r="G132" i="8"/>
  <c r="D31" i="8"/>
  <c r="H88" i="8"/>
  <c r="H87" i="8" s="1"/>
  <c r="G150" i="8"/>
  <c r="G176" i="8"/>
  <c r="H191" i="8"/>
  <c r="G201" i="8"/>
  <c r="G311" i="8"/>
  <c r="G316" i="8"/>
  <c r="G346" i="8"/>
  <c r="H427" i="8"/>
  <c r="H426" i="8" s="1"/>
  <c r="H505" i="8"/>
  <c r="H504" i="8" s="1"/>
  <c r="G518" i="8"/>
  <c r="H7" i="10"/>
  <c r="H32" i="10"/>
  <c r="H42" i="10"/>
  <c r="H52" i="10"/>
  <c r="G7" i="10"/>
  <c r="I42" i="9"/>
  <c r="I13" i="9"/>
  <c r="I12" i="9" s="1"/>
  <c r="I40" i="9"/>
  <c r="I18" i="9"/>
  <c r="I17" i="9" s="1"/>
  <c r="I8" i="9"/>
  <c r="I7" i="9" s="1"/>
  <c r="I15" i="9"/>
  <c r="H30" i="9"/>
  <c r="I37" i="9"/>
  <c r="I44" i="9"/>
  <c r="H52" i="9"/>
  <c r="I52" i="9" s="1"/>
  <c r="G351" i="8"/>
  <c r="H353" i="8"/>
  <c r="H351" i="8" s="1"/>
  <c r="H24" i="8"/>
  <c r="H23" i="8" s="1"/>
  <c r="H256" i="8"/>
  <c r="G371" i="8"/>
  <c r="H58" i="8"/>
  <c r="H166" i="8"/>
  <c r="H190" i="8"/>
  <c r="H186" i="8" s="1"/>
  <c r="G186" i="8"/>
  <c r="G231" i="8"/>
  <c r="H236" i="8"/>
  <c r="H231" i="8" s="1"/>
  <c r="G406" i="8"/>
  <c r="H119" i="8"/>
  <c r="H118" i="8" s="1"/>
  <c r="G266" i="8"/>
  <c r="H269" i="8"/>
  <c r="H266" i="8" s="1"/>
  <c r="H211" i="8"/>
  <c r="G211" i="8"/>
  <c r="H501" i="8"/>
  <c r="H499" i="8" s="1"/>
  <c r="G499" i="8"/>
  <c r="G356" i="8"/>
  <c r="H357" i="8"/>
  <c r="H356" i="8" s="1"/>
  <c r="H41" i="8"/>
  <c r="H28" i="8"/>
  <c r="H27" i="8" s="1"/>
  <c r="H221" i="8"/>
  <c r="H326" i="8"/>
  <c r="H509" i="8"/>
  <c r="H544" i="8"/>
  <c r="H540" i="8" s="1"/>
  <c r="G540" i="8"/>
  <c r="H398" i="8"/>
  <c r="H396" i="8" s="1"/>
  <c r="G396" i="8"/>
  <c r="H33" i="8"/>
  <c r="G326" i="8"/>
  <c r="H375" i="8"/>
  <c r="H371" i="8" s="1"/>
  <c r="H455" i="8"/>
  <c r="H451" i="8" s="1"/>
  <c r="G530" i="8"/>
  <c r="H179" i="8"/>
  <c r="H176" i="8" s="1"/>
  <c r="G216" i="8"/>
  <c r="G251" i="8"/>
  <c r="H276" i="8"/>
  <c r="H310" i="8"/>
  <c r="H306" i="8" s="1"/>
  <c r="G306" i="8"/>
  <c r="G436" i="8"/>
  <c r="H469" i="8"/>
  <c r="H527" i="8"/>
  <c r="H525" i="8" s="1"/>
  <c r="G525" i="8"/>
  <c r="H531" i="8"/>
  <c r="H530" i="8" s="1"/>
  <c r="H47" i="8"/>
  <c r="H46" i="8" s="1"/>
  <c r="H77" i="8"/>
  <c r="H76" i="8" s="1"/>
  <c r="H155" i="8"/>
  <c r="H150" i="8" s="1"/>
  <c r="G191" i="8"/>
  <c r="H216" i="8"/>
  <c r="G221" i="8"/>
  <c r="H251" i="8"/>
  <c r="G256" i="8"/>
  <c r="H291" i="8"/>
  <c r="G296" i="8"/>
  <c r="H297" i="8"/>
  <c r="H296" i="8" s="1"/>
  <c r="G301" i="8"/>
  <c r="H323" i="8"/>
  <c r="H321" i="8" s="1"/>
  <c r="H350" i="8"/>
  <c r="H346" i="8" s="1"/>
  <c r="G421" i="8"/>
  <c r="H433" i="8"/>
  <c r="H431" i="8" s="1"/>
  <c r="G431" i="8"/>
  <c r="H437" i="8"/>
  <c r="H436" i="8" s="1"/>
  <c r="G446" i="8"/>
  <c r="H447" i="8"/>
  <c r="H446" i="8" s="1"/>
  <c r="G469" i="8"/>
  <c r="H546" i="8"/>
  <c r="H545" i="8" s="1"/>
  <c r="H206" i="8"/>
  <c r="H228" i="8"/>
  <c r="H226" i="8" s="1"/>
  <c r="G341" i="8"/>
  <c r="H342" i="8"/>
  <c r="H341" i="8" s="1"/>
  <c r="H368" i="8"/>
  <c r="H366" i="8" s="1"/>
  <c r="G366" i="8"/>
  <c r="H466" i="8"/>
  <c r="H464" i="8" s="1"/>
  <c r="G464" i="8"/>
  <c r="G484" i="8"/>
  <c r="H485" i="8"/>
  <c r="H484" i="8" s="1"/>
  <c r="H361" i="8"/>
  <c r="G130" i="8"/>
  <c r="G166" i="8"/>
  <c r="H320" i="8"/>
  <c r="H316" i="8" s="1"/>
  <c r="H381" i="8"/>
  <c r="H241" i="8"/>
  <c r="H182" i="8"/>
  <c r="H181" i="8" s="1"/>
  <c r="G246" i="8"/>
  <c r="H51" i="8"/>
  <c r="H50" i="8" s="1"/>
  <c r="G156" i="8"/>
  <c r="H4" i="8"/>
  <c r="H84" i="8"/>
  <c r="H131" i="8"/>
  <c r="H130" i="8" s="1"/>
  <c r="G144" i="8"/>
  <c r="H156" i="8"/>
  <c r="G271" i="8"/>
  <c r="G276" i="8"/>
  <c r="H312" i="8"/>
  <c r="H311" i="8" s="1"/>
  <c r="G386" i="8"/>
  <c r="H387" i="8"/>
  <c r="H386" i="8" s="1"/>
  <c r="H458" i="8"/>
  <c r="H456" i="8" s="1"/>
  <c r="G456" i="8"/>
  <c r="H494" i="8"/>
  <c r="G196" i="8"/>
  <c r="H197" i="8"/>
  <c r="H196" i="8" s="1"/>
  <c r="G336" i="8"/>
  <c r="H421" i="8"/>
  <c r="D554" i="8"/>
  <c r="D560" i="8" s="1"/>
  <c r="H337" i="8"/>
  <c r="H336" i="8" s="1"/>
  <c r="G381" i="8"/>
  <c r="G401" i="8"/>
  <c r="H461" i="8"/>
  <c r="H459" i="8" s="1"/>
  <c r="G509" i="8"/>
  <c r="H518" i="8"/>
  <c r="G535" i="8"/>
  <c r="H536" i="8"/>
  <c r="H535" i="8" s="1"/>
  <c r="G138" i="8"/>
  <c r="G241" i="8"/>
  <c r="G291" i="8"/>
  <c r="H418" i="8"/>
  <c r="H416" i="8" s="1"/>
  <c r="G489" i="8"/>
  <c r="H490" i="8"/>
  <c r="H489" i="8" s="1"/>
  <c r="G494" i="8"/>
  <c r="H138" i="8"/>
  <c r="H553" i="8"/>
  <c r="H550" i="8" s="1"/>
  <c r="G162" i="8" l="1"/>
  <c r="E559" i="8" s="1"/>
  <c r="H10" i="8"/>
  <c r="G21" i="8"/>
  <c r="G31" i="8"/>
  <c r="G104" i="8"/>
  <c r="G44" i="8"/>
  <c r="D125" i="8"/>
  <c r="D558" i="8" s="1"/>
  <c r="D561" i="8" s="1"/>
  <c r="G80" i="8"/>
  <c r="G53" i="8"/>
  <c r="G70" i="8"/>
  <c r="H56" i="8"/>
  <c r="H53" i="8" s="1"/>
  <c r="H70" i="8"/>
  <c r="H82" i="8"/>
  <c r="H80" i="8" s="1"/>
  <c r="H21" i="8"/>
  <c r="H104" i="8"/>
  <c r="H44" i="8"/>
  <c r="H39" i="8"/>
  <c r="H31" i="8" s="1"/>
  <c r="H40" i="9"/>
  <c r="H28" i="9"/>
  <c r="H6" i="9" s="1"/>
  <c r="I30" i="9"/>
  <c r="I28" i="9" s="1"/>
  <c r="I6" i="9" s="1"/>
  <c r="G554" i="8"/>
  <c r="E560" i="8" s="1"/>
  <c r="H162" i="8"/>
  <c r="F559" i="8" s="1"/>
  <c r="H554" i="8"/>
  <c r="F560" i="8" s="1"/>
  <c r="H125" i="8" l="1"/>
  <c r="G125" i="8"/>
  <c r="G98" i="4"/>
  <c r="H98" i="4"/>
  <c r="G77" i="4"/>
  <c r="H77" i="4"/>
  <c r="D77" i="4"/>
  <c r="D93" i="4"/>
  <c r="D88" i="4"/>
  <c r="D84" i="4"/>
  <c r="D79" i="4"/>
  <c r="D72" i="4"/>
  <c r="D67" i="4"/>
  <c r="D61" i="4"/>
  <c r="D57" i="4"/>
  <c r="D54" i="4"/>
  <c r="D51" i="4"/>
  <c r="D46" i="4"/>
  <c r="D41" i="4"/>
  <c r="D33" i="4"/>
  <c r="D28" i="4"/>
  <c r="D23" i="4"/>
  <c r="D17" i="4"/>
  <c r="D12" i="4"/>
  <c r="D65" i="4" l="1"/>
  <c r="D39" i="4"/>
  <c r="G32" i="4"/>
  <c r="H32" i="4" s="1"/>
  <c r="G15" i="4"/>
  <c r="G16" i="4"/>
  <c r="H16" i="4" s="1"/>
  <c r="G89" i="4"/>
  <c r="G75" i="4"/>
  <c r="H75" i="4" s="1"/>
  <c r="G27" i="4"/>
  <c r="H27" i="4" s="1"/>
  <c r="G22" i="4"/>
  <c r="H22" i="4"/>
  <c r="G21" i="4" l="1"/>
  <c r="H21" i="4" s="1"/>
  <c r="G8" i="4"/>
  <c r="H8" i="4" s="1"/>
  <c r="G7" i="4"/>
  <c r="H7" i="4" s="1"/>
  <c r="G6" i="4"/>
  <c r="H6" i="4" s="1"/>
  <c r="G4" i="4"/>
  <c r="H4" i="4" s="1"/>
  <c r="G5" i="4"/>
  <c r="H5" i="4" s="1"/>
  <c r="G44" i="4"/>
  <c r="H44" i="4" s="1"/>
  <c r="G43" i="4"/>
  <c r="H43" i="4" s="1"/>
  <c r="G96" i="4"/>
  <c r="H96" i="4" s="1"/>
  <c r="G95" i="4"/>
  <c r="H95" i="4" s="1"/>
  <c r="G97" i="4"/>
  <c r="H97" i="4" s="1"/>
  <c r="G92" i="4"/>
  <c r="H92" i="4" s="1"/>
  <c r="G91" i="4"/>
  <c r="H91" i="4" s="1"/>
  <c r="G90" i="4"/>
  <c r="H90" i="4" s="1"/>
  <c r="G87" i="4"/>
  <c r="H87" i="4" s="1"/>
  <c r="G86" i="4"/>
  <c r="H86" i="4" s="1"/>
  <c r="G64" i="4"/>
  <c r="H64" i="4" s="1"/>
  <c r="G63" i="4"/>
  <c r="H63" i="4"/>
  <c r="G62" i="4"/>
  <c r="G60" i="4"/>
  <c r="H60" i="4" s="1"/>
  <c r="G59" i="4"/>
  <c r="H59" i="4" s="1"/>
  <c r="G58" i="4"/>
  <c r="G56" i="4"/>
  <c r="H56" i="4" s="1"/>
  <c r="G53" i="4"/>
  <c r="H53" i="4" s="1"/>
  <c r="G94" i="4"/>
  <c r="H89" i="4"/>
  <c r="G85" i="4"/>
  <c r="G83" i="4"/>
  <c r="H83" i="4" s="1"/>
  <c r="G82" i="4"/>
  <c r="H82" i="4" s="1"/>
  <c r="G81" i="4"/>
  <c r="H81" i="4" s="1"/>
  <c r="G80" i="4"/>
  <c r="G78" i="4"/>
  <c r="H78" i="4" s="1"/>
  <c r="G76" i="4"/>
  <c r="H76" i="4" s="1"/>
  <c r="G74" i="4"/>
  <c r="H74" i="4" s="1"/>
  <c r="G73" i="4"/>
  <c r="G71" i="4"/>
  <c r="H71" i="4" s="1"/>
  <c r="G70" i="4"/>
  <c r="H70" i="4" s="1"/>
  <c r="G69" i="4"/>
  <c r="H69" i="4" s="1"/>
  <c r="G68" i="4"/>
  <c r="G66" i="4"/>
  <c r="G31" i="4"/>
  <c r="H31" i="4" s="1"/>
  <c r="G30" i="4"/>
  <c r="H30" i="4" s="1"/>
  <c r="G26" i="4"/>
  <c r="H26" i="4" s="1"/>
  <c r="G25" i="4"/>
  <c r="H25" i="4" s="1"/>
  <c r="G38" i="4"/>
  <c r="H38" i="4" s="1"/>
  <c r="G37" i="4"/>
  <c r="H37" i="4" s="1"/>
  <c r="G36" i="4"/>
  <c r="H36" i="4" s="1"/>
  <c r="G55" i="4"/>
  <c r="G52" i="4"/>
  <c r="G35" i="4"/>
  <c r="H35" i="4" s="1"/>
  <c r="G34" i="4"/>
  <c r="G29" i="4"/>
  <c r="G24" i="4"/>
  <c r="G20" i="4"/>
  <c r="H20" i="4" s="1"/>
  <c r="G19" i="4"/>
  <c r="H19" i="4" s="1"/>
  <c r="G18" i="4"/>
  <c r="H15" i="4"/>
  <c r="G14" i="4"/>
  <c r="H14" i="4" s="1"/>
  <c r="G50" i="4"/>
  <c r="H50" i="4" s="1"/>
  <c r="G49" i="4"/>
  <c r="H49" i="4" s="1"/>
  <c r="G48" i="4"/>
  <c r="H48" i="4" s="1"/>
  <c r="G47" i="4"/>
  <c r="G42" i="4"/>
  <c r="G40" i="4"/>
  <c r="G13" i="4"/>
  <c r="G11" i="4"/>
  <c r="H11" i="4" s="1"/>
  <c r="G10" i="4"/>
  <c r="H88" i="4" l="1"/>
  <c r="H94" i="4"/>
  <c r="H93" i="4" s="1"/>
  <c r="G93" i="4"/>
  <c r="G88" i="4"/>
  <c r="H73" i="4"/>
  <c r="H72" i="4" s="1"/>
  <c r="G72" i="4"/>
  <c r="H85" i="4"/>
  <c r="H84" i="4" s="1"/>
  <c r="G84" i="4"/>
  <c r="H66" i="4"/>
  <c r="H68" i="4"/>
  <c r="H67" i="4" s="1"/>
  <c r="G67" i="4"/>
  <c r="H80" i="4"/>
  <c r="H79" i="4" s="1"/>
  <c r="G79" i="4"/>
  <c r="H62" i="4"/>
  <c r="H61" i="4" s="1"/>
  <c r="G61" i="4"/>
  <c r="H55" i="4"/>
  <c r="H54" i="4" s="1"/>
  <c r="G54" i="4"/>
  <c r="H58" i="4"/>
  <c r="H57" i="4" s="1"/>
  <c r="G57" i="4"/>
  <c r="H52" i="4"/>
  <c r="H51" i="4" s="1"/>
  <c r="G51" i="4"/>
  <c r="H10" i="4"/>
  <c r="H40" i="4"/>
  <c r="H42" i="4"/>
  <c r="H41" i="4" s="1"/>
  <c r="G41" i="4"/>
  <c r="H47" i="4"/>
  <c r="H46" i="4" s="1"/>
  <c r="G46" i="4"/>
  <c r="H18" i="4"/>
  <c r="H17" i="4" s="1"/>
  <c r="G17" i="4"/>
  <c r="H24" i="4"/>
  <c r="H23" i="4" s="1"/>
  <c r="G23" i="4"/>
  <c r="H29" i="4"/>
  <c r="H28" i="4" s="1"/>
  <c r="G28" i="4"/>
  <c r="H34" i="4"/>
  <c r="H33" i="4" s="1"/>
  <c r="G33" i="4"/>
  <c r="H13" i="4"/>
  <c r="H12" i="4" s="1"/>
  <c r="G12" i="4"/>
  <c r="G65" i="4" l="1"/>
  <c r="G39" i="4"/>
  <c r="H65" i="4"/>
  <c r="G9" i="4"/>
  <c r="H39" i="4"/>
  <c r="H9" i="4"/>
  <c r="E558" i="8"/>
  <c r="E561" i="8" s="1"/>
  <c r="F558" i="8"/>
  <c r="F561" i="8" s="1"/>
</calcChain>
</file>

<file path=xl/sharedStrings.xml><?xml version="1.0" encoding="utf-8"?>
<sst xmlns="http://schemas.openxmlformats.org/spreadsheetml/2006/main" count="1156" uniqueCount="353">
  <si>
    <t xml:space="preserve">საშტატო ერთეულის რაოდენობა </t>
  </si>
  <si>
    <t xml:space="preserve">ცენტრის უფროსი </t>
  </si>
  <si>
    <t xml:space="preserve">ცენტრის უფროსის მოადგილე </t>
  </si>
  <si>
    <t xml:space="preserve">მთავარი სპეციალისტი </t>
  </si>
  <si>
    <t xml:space="preserve">უფროსი სპეციალისტი </t>
  </si>
  <si>
    <t xml:space="preserve">სპეციალისტი </t>
  </si>
  <si>
    <t>მთავარი სპეციალისტი (იურისტი)</t>
  </si>
  <si>
    <t>უფროსი სპეციალისტი</t>
  </si>
  <si>
    <t>სპეციალისტი</t>
  </si>
  <si>
    <t>სულ</t>
  </si>
  <si>
    <t>იურისტი</t>
  </si>
  <si>
    <t>სისტემური ადმინისტრატორი</t>
  </si>
  <si>
    <t xml:space="preserve">სააგენტოს დირექტორი </t>
  </si>
  <si>
    <t>დირექტორის მოადგილე</t>
  </si>
  <si>
    <t>სამმართველოს უფროსი</t>
  </si>
  <si>
    <t>მთავარი სპეციალისტი</t>
  </si>
  <si>
    <t>დეპარტამენტის უფროსის მოადგილე</t>
  </si>
  <si>
    <t>იურიდიული დეპარტამენტი</t>
  </si>
  <si>
    <t xml:space="preserve">დეპარტამენტის უფროსი </t>
  </si>
  <si>
    <t>ადმინისტრაციული დეპარტამენტი</t>
  </si>
  <si>
    <t xml:space="preserve"> სულ</t>
  </si>
  <si>
    <t>სტრუქტურული დანაყოფები</t>
  </si>
  <si>
    <t>საშტატო ერთეულის რაოდენობა</t>
  </si>
  <si>
    <t>ცენტრალური აპარატი</t>
  </si>
  <si>
    <t>საშტატო ერთეული სულ</t>
  </si>
  <si>
    <t>იმერეთის სოციალური მომსახურების სამხარეო ცენტრი</t>
  </si>
  <si>
    <t>ცენტრის უფროსი</t>
  </si>
  <si>
    <t>ბუღალტერი</t>
  </si>
  <si>
    <t>მთავარი სპეციალისტი (ინსპექტორი)</t>
  </si>
  <si>
    <t>ხარაგაულის რაიონული განყოფილება</t>
  </si>
  <si>
    <t xml:space="preserve">განყოფილების უფროსი </t>
  </si>
  <si>
    <t xml:space="preserve">უფროსი სპეციალისტი  </t>
  </si>
  <si>
    <t>ზესტაფონის რაიონული განყოფილება</t>
  </si>
  <si>
    <t>ჭიათურის რაიონული განყოფილება</t>
  </si>
  <si>
    <t>ტყიბულის  რაიონული განყოფილება</t>
  </si>
  <si>
    <t xml:space="preserve">თერჯოლის რაიონული განყოფილება </t>
  </si>
  <si>
    <t xml:space="preserve">ბაღდათის რაიონული განყოფილება </t>
  </si>
  <si>
    <t xml:space="preserve">სამტრედიის რაიონული განყოფილება </t>
  </si>
  <si>
    <t xml:space="preserve">ხონის რაიონული განყოფილება </t>
  </si>
  <si>
    <t xml:space="preserve">ვანის რაიონული განყოფილება </t>
  </si>
  <si>
    <t xml:space="preserve">საჩხერის რაიონული განყოფილება </t>
  </si>
  <si>
    <t xml:space="preserve">წყალტუბოს რაიონული განყოფილება </t>
  </si>
  <si>
    <t>რაჭა-ლეჩხუმ-ქვემო სვანეთის სოციალური მომსახურების სამხარეო ცენტრი</t>
  </si>
  <si>
    <t xml:space="preserve">მთავარი სპეციალისტი (ინსპექტორი) </t>
  </si>
  <si>
    <t xml:space="preserve">სისტემური ადმინისტრატორი </t>
  </si>
  <si>
    <t>ონის რაიონული განყოფილება</t>
  </si>
  <si>
    <t xml:space="preserve">ცაგერის რაიონული განყოფილება </t>
  </si>
  <si>
    <t>ლენტეხის  რაიონული განყოფილება</t>
  </si>
  <si>
    <t>გურიის სოციალური მომსახურების სამხარეო ცენტრი</t>
  </si>
  <si>
    <t xml:space="preserve">ლანჩხუთის რაიონული განყოფილება </t>
  </si>
  <si>
    <t xml:space="preserve">ჩოხატაურის რაიონული განყოფილება </t>
  </si>
  <si>
    <t>სამეგრელო ზემო სვანეთის სოციალური მომსახურების სამხარეო ცენტრი</t>
  </si>
  <si>
    <t xml:space="preserve">აბაშის რაიონული განყოფილება  </t>
  </si>
  <si>
    <t xml:space="preserve">წალენჯიხის  რაიონული განყოფილება </t>
  </si>
  <si>
    <t xml:space="preserve">სენაკის  რაიონული განყოფილება </t>
  </si>
  <si>
    <t xml:space="preserve">ხობის რაიონული განყოფილება  </t>
  </si>
  <si>
    <t xml:space="preserve">მარტვილის რაიონული განყოფილება  </t>
  </si>
  <si>
    <t xml:space="preserve">ჩხოროწყუს რაიონული განყოფილება  </t>
  </si>
  <si>
    <t xml:space="preserve">მესტიის  რაიონული განყოფილება </t>
  </si>
  <si>
    <t xml:space="preserve">ფოთის საქალაქო განყოფილება  </t>
  </si>
  <si>
    <t xml:space="preserve">საქალაქო განყოფილების უფროსი </t>
  </si>
  <si>
    <t>კახეთის სოციალური მომსახურების სამხარეო ცენტრი</t>
  </si>
  <si>
    <t xml:space="preserve">ახმეტის  რაიონული განყოფილება </t>
  </si>
  <si>
    <t xml:space="preserve">ყვარლის რაიონული განყოფილება </t>
  </si>
  <si>
    <t xml:space="preserve">გურჯაანის  რაიონული განყოფილება </t>
  </si>
  <si>
    <t xml:space="preserve">სიღნაღის რაიონული განყოფილება  </t>
  </si>
  <si>
    <t xml:space="preserve">დედოფლისწყაროს რაიონული განყოფილება </t>
  </si>
  <si>
    <t xml:space="preserve">ლაგოდეხის რაიონული განყოფილება  </t>
  </si>
  <si>
    <t xml:space="preserve">საგარეჯოს რაიონული განყოფილება  </t>
  </si>
  <si>
    <t>სამცხე-ჯავახეთის სოციალური მომსახურების სამხარეო ცენტრი</t>
  </si>
  <si>
    <t xml:space="preserve">ახალქალაქის რაიონული განყოფილება  </t>
  </si>
  <si>
    <t xml:space="preserve">ასპინძის  რაიონული განყოფილება </t>
  </si>
  <si>
    <t xml:space="preserve">ადიგენის რაიონული განყოფილება  </t>
  </si>
  <si>
    <t xml:space="preserve">ბორჯომის რაიონული განყოფილება  </t>
  </si>
  <si>
    <t xml:space="preserve">ნინოწმინდის რაიონული განყოფილება  </t>
  </si>
  <si>
    <t>მცხეთა-მთიანეთის სოციალური მომსახურების სამხარეო ცენტრი</t>
  </si>
  <si>
    <t xml:space="preserve">თიანეთის რაიონული განყოფილება </t>
  </si>
  <si>
    <t>დუშეთის რაიონული განყოფილება</t>
  </si>
  <si>
    <t xml:space="preserve">ახალგორის რაიონული განყოფილება </t>
  </si>
  <si>
    <t>ყაზბეგის რაიონული განყოფილება</t>
  </si>
  <si>
    <t>შიდა ქართლის სოციალური მომსახურების სამხარეო ცენტრი</t>
  </si>
  <si>
    <t xml:space="preserve">ხაშურის რაიონული განყოფილება  </t>
  </si>
  <si>
    <t xml:space="preserve">ქარელის რაიონული განყოფილება  </t>
  </si>
  <si>
    <t xml:space="preserve">მთავარი სპეციალისტი  </t>
  </si>
  <si>
    <t>თიღვის თემის განყოფილება</t>
  </si>
  <si>
    <t xml:space="preserve">კასპის რაიონული განყოფილება  </t>
  </si>
  <si>
    <t>ქურთის თემის განყოფილება</t>
  </si>
  <si>
    <t>ქვემო ქართლის სოციალური მომსახურების სამხარეო ცენტრი</t>
  </si>
  <si>
    <t xml:space="preserve">დმანისის რაიონული განყოფილება </t>
  </si>
  <si>
    <t xml:space="preserve">თეთრიწყაროს რაიონული განყოფილება  </t>
  </si>
  <si>
    <t xml:space="preserve">ბოლნისის რაიონული განყოფილება  </t>
  </si>
  <si>
    <t xml:space="preserve">გარდაბნის რაიონული განყოფილება  </t>
  </si>
  <si>
    <t xml:space="preserve">მარნეულის რაიონული განყოფილება  </t>
  </si>
  <si>
    <t>აჭარის ა/რ ფილიალი</t>
  </si>
  <si>
    <t xml:space="preserve">ფილიალის უფროსი </t>
  </si>
  <si>
    <t xml:space="preserve">ფილიალის უფროსის მოადგილე </t>
  </si>
  <si>
    <t xml:space="preserve">ბუღალტერი </t>
  </si>
  <si>
    <t xml:space="preserve">მთავარი სპეციალისტი (სისტემური ადმინისტრატორი) </t>
  </si>
  <si>
    <t>ბათუმის სოციალური მომსახურების ცენტრი</t>
  </si>
  <si>
    <t>ქობულეთის რაიონული განყოფილება</t>
  </si>
  <si>
    <t>ქედის რაიონული განყოფილება</t>
  </si>
  <si>
    <t xml:space="preserve">შუახევის რაიონული განყოფილება </t>
  </si>
  <si>
    <t xml:space="preserve">ხულოს რაიონული განყოფილება </t>
  </si>
  <si>
    <t xml:space="preserve">ხელვაჩაურის რაიონული განყოფილება </t>
  </si>
  <si>
    <t>აფხაზეთის ფილიალი</t>
  </si>
  <si>
    <t>თბილისის სოციალური მომსახურების საქალაქო ცენტრი</t>
  </si>
  <si>
    <t>ვაკე-საბურთალოს სერვის ცენტრი</t>
  </si>
  <si>
    <t>ქ. თბილისის სოციალური მომსახურების საქალაქო ცენტრი</t>
  </si>
  <si>
    <t>სოციალური მომსახურების სამხარეო ცენტრები და რაიონული განყოფილებები</t>
  </si>
  <si>
    <t>თანამდებობრივი სარგო თვეში (ლარი)</t>
  </si>
  <si>
    <t xml:space="preserve">წალკის რაიონული განყოფილება </t>
  </si>
  <si>
    <t>შტატით გათვალისწინებული თანამდებობის დასახელება</t>
  </si>
  <si>
    <t>თანამდებობრივი სარგოს კოეფიციენტი ერთ ერთეულზე</t>
  </si>
  <si>
    <t>თანამდებობრივი სარგო თვეში ერთ ერთეულზე</t>
  </si>
  <si>
    <t>სულ თანამდებობრივი სარგო თვეში</t>
  </si>
  <si>
    <t>სულ თანამდებობრივი სარგო წელიწადში</t>
  </si>
  <si>
    <t>სამმართველოს უფროსის მოადგილე</t>
  </si>
  <si>
    <t>N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</si>
  <si>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</si>
  <si>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</si>
  <si>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</si>
  <si>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</si>
  <si>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</si>
  <si>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</si>
  <si>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</si>
  <si>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</si>
  <si>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</si>
  <si>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</si>
  <si>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</si>
  <si>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გლდანი-ნაძალადევის სერვის ცენტრი</t>
  </si>
  <si>
    <t>ისანი-სამგორის სერვის ცენტრი</t>
  </si>
  <si>
    <t>ძველი თბილისის სერვის ცენტრი</t>
  </si>
  <si>
    <t>დიდუბე-ჩუღურეთის სერვის ცენტრი</t>
  </si>
  <si>
    <t>სსიპ-დევნილთა, ეკომიგრანტთა და საარსებო წყაროების სააგენტოს ცენტრალური აპარატის  საშტატო ნუსხა და თანამდებობრივი სარგო</t>
  </si>
  <si>
    <t>დევნილთა და ეკომიგრანტთა დეპარტამენტი</t>
  </si>
  <si>
    <t>დევნილთა და ეკომიგრანტთა დეპარტამენტის უფროსი</t>
  </si>
  <si>
    <t>განაცხადების მიღებისა და შეფასების სამმართველო</t>
  </si>
  <si>
    <t>მონიტორინგის სამმართველო</t>
  </si>
  <si>
    <t>სოციალური საკითხებისა და პროგრამების მართვის სამმართველო</t>
  </si>
  <si>
    <t>ეკომიგრანტთა სამმართველო</t>
  </si>
  <si>
    <t xml:space="preserve">საარსებო წყაროებით უზრუნველყოფის დეპარტამენტის უფროსი </t>
  </si>
  <si>
    <t>ინტეგრაციისა და რეინტეგრაციის სამმართველო</t>
  </si>
  <si>
    <t>დევნილთა და ეკომიგრანტთა ეკონომიკური მხარდაჭერის პროგრამების სამმართველო</t>
  </si>
  <si>
    <t>ქვემო ქართლისა და კახეთის ტერიტორიული სამსახური</t>
  </si>
  <si>
    <t>შიდა ქართლისა და სამცხე-ჯავახეთი ტერიტორიული სამსახური</t>
  </si>
  <si>
    <t>იმერეთის, რაჭა-ლეჩხუმის, გურიისა და აჭარის ტერიტორიული სამსახური</t>
  </si>
  <si>
    <t>სამეგრელოსა და ზემო სვანეთის ტერიტორიული სამსახური</t>
  </si>
  <si>
    <t>საარსებო წყაროებით უზრუნველყოფის დეპარტამენტი</t>
  </si>
  <si>
    <t xml:space="preserve">იურიდიული დეპარტამენტის უფროსი </t>
  </si>
  <si>
    <t>სამართლებრივი უზრუნველყოფის სამმართველო</t>
  </si>
  <si>
    <t>სასამართლო წარმომადგენლობის სამმართველო</t>
  </si>
  <si>
    <t>საქმისწარმოებისა და ადამიანური რესურსების სამმართველო</t>
  </si>
  <si>
    <t>მოქალაქეთა მიღების სამმართველო</t>
  </si>
  <si>
    <t>შესყიდვებისა და საფინანსო სამმართველო</t>
  </si>
  <si>
    <t>მატერიალურ-ტექნიკური უზრუნველყოფის სამმართველო</t>
  </si>
  <si>
    <t>რეგისტრაციისა და რესტიტუციის სამმართველო</t>
  </si>
  <si>
    <t>მრჩეველი</t>
  </si>
  <si>
    <t>სულ ჯამი</t>
  </si>
  <si>
    <t>სამსახურის უფროსი</t>
  </si>
  <si>
    <t>სამართლებლივი უზრუნველყოფის სამმართველო</t>
  </si>
  <si>
    <t>სასამართლო საქმეების წარმოების სამმართველო</t>
  </si>
  <si>
    <t>დეპარტამენტის უფროსი</t>
  </si>
  <si>
    <t>ჯანმრთელობის დაცვის სახელმწიფო პროგრამების სტრატეგიული დაგეგმვისა და ორგანიზაციული უზრუნველყოფის დეპარტამენტი</t>
  </si>
  <si>
    <t>შეფასებისა და დაგეგმვის სამმართველო</t>
  </si>
  <si>
    <t>ფასწარმოქმნის, ანაზღაურებისა და გადახდის მეთოდების სამმართველო</t>
  </si>
  <si>
    <t>შემთხვევების ადმინისტრირების სამმართველო</t>
  </si>
  <si>
    <t>ეკონომიკური დეპარტამენტი</t>
  </si>
  <si>
    <t>ფინანსური რესურსების მართვის, ანალიტიკისა და ბუღალტრული აღრიცხვის სამმართველო</t>
  </si>
  <si>
    <t>სახელმწიფო პროგრამების ფინანსური ადმინისტრირების სამმართველო</t>
  </si>
  <si>
    <t xml:space="preserve">სამმართველოს უფროსი </t>
  </si>
  <si>
    <t>ორგანიზაციული უზრუნველყოფისა და საქმისწარმოების სამმართველო</t>
  </si>
  <si>
    <t>ადამიანური რესურსების სამმართველო</t>
  </si>
  <si>
    <t>არქივი</t>
  </si>
  <si>
    <t>მოქალაქეთა მისაღები (სამმართველო)</t>
  </si>
  <si>
    <t>ინფორმაციული ტექნოლოგიების დეპარტამენტი</t>
  </si>
  <si>
    <t>ტექნიკური უზრუნველყოფის სამმართველო</t>
  </si>
  <si>
    <t>თბილისი</t>
  </si>
  <si>
    <t xml:space="preserve">რეგიონები </t>
  </si>
  <si>
    <t>სსიპ-სოციალური მომსახურების სააგენტო</t>
  </si>
  <si>
    <t>ნაერთი</t>
  </si>
  <si>
    <t>სსიპ - დასაქმების ხელშეწყობის სააგენტო</t>
  </si>
  <si>
    <t xml:space="preserve">შტატით გათვალისწინებული თანამდებობის დასახელება  </t>
  </si>
  <si>
    <t xml:space="preserve"> რაოდენობა</t>
  </si>
  <si>
    <t xml:space="preserve">სულ თანამდებობრივი სარგო თვეში        </t>
  </si>
  <si>
    <t xml:space="preserve">სულ თანამდებობრივი სარგო წელიწადში         </t>
  </si>
  <si>
    <t>ხელმძღვანელობა</t>
  </si>
  <si>
    <t>დირექტორი</t>
  </si>
  <si>
    <t>დირექტორის მოადგილე/ადმინისტრაციის უფროსი</t>
  </si>
  <si>
    <t>ადმინისტრაციული სამსახური</t>
  </si>
  <si>
    <t>მონიტორინგის, სტატისტიკისა და ანალიტიკის სამსახური</t>
  </si>
  <si>
    <t>მონიტორინგის და პროფესიული სუპერვიზიის სპეციალისტი</t>
  </si>
  <si>
    <t>ანალიტიკა/სტატისტიკის სპეციალისტი</t>
  </si>
  <si>
    <t>ფინანსური და ადმინისტრაციული სამსახური</t>
  </si>
  <si>
    <t xml:space="preserve">შესყიდვები </t>
  </si>
  <si>
    <t xml:space="preserve">მატერიალური უზრუნველყოფის სპეციალისტი </t>
  </si>
  <si>
    <t>საქმისწარმოება</t>
  </si>
  <si>
    <t xml:space="preserve">ბიუჯეტი/ფინანსები </t>
  </si>
  <si>
    <t>ადამიანური რესურსების სპეციალისტი</t>
  </si>
  <si>
    <t xml:space="preserve">საზოგადოებასთან და დონორებთან ურთიერთობის სპეციალისტი </t>
  </si>
  <si>
    <t>ცხელი ხაზის ოპერატორი</t>
  </si>
  <si>
    <t>დასაქმების ხელშეწყობის დეპარტამენტი</t>
  </si>
  <si>
    <t>დასაქმების პროგრამების სამმართველო</t>
  </si>
  <si>
    <t>დასაქმების მაძიებელთა და დამსაქმებელთა აღრიცხვის და მოძიების სამმართველო</t>
  </si>
  <si>
    <t>შრომითი მიგრაციის დეპარტამენტი</t>
  </si>
  <si>
    <t xml:space="preserve"> შრომითი მიგრაციის სამმართველო</t>
  </si>
  <si>
    <t>მთავარი სპეციალიტი</t>
  </si>
  <si>
    <t xml:space="preserve">დასაქმების სპეციალისტი (თბილისი) </t>
  </si>
  <si>
    <t xml:space="preserve">დასაქმების სპეციალისტი (ქუთაისი) </t>
  </si>
  <si>
    <t xml:space="preserve">დასაქმების სპეციალისტი (ბათუმი) </t>
  </si>
  <si>
    <t xml:space="preserve">დასაქმების სპეციალისტი (თელავი) </t>
  </si>
  <si>
    <t xml:space="preserve">დასაქმების სპეციალისტი (ქვემო-ქართლი/რუსთავი) </t>
  </si>
  <si>
    <t xml:space="preserve">დასაქმების სპეციალისტი (ზუგდიდი) </t>
  </si>
  <si>
    <t xml:space="preserve">დასაქმების სპეციალისტი (გორი) </t>
  </si>
  <si>
    <t>საერთაშორისო ვაკანსიების სამმართველო</t>
  </si>
  <si>
    <t/>
  </si>
  <si>
    <t>ორგანიზაციული კოდი</t>
  </si>
  <si>
    <t>დასახელება</t>
  </si>
  <si>
    <t>მომუშავეთა რიცხოვნობა</t>
  </si>
  <si>
    <t>ხარჯები</t>
  </si>
  <si>
    <t>შრომის ანაზღაურება</t>
  </si>
  <si>
    <t>საქონელი და მომსახურება</t>
  </si>
  <si>
    <t>გრანტები</t>
  </si>
  <si>
    <t>მიმდინარე</t>
  </si>
  <si>
    <t>გრანტები საერთაშორისო ორგანიზაციებს</t>
  </si>
  <si>
    <t>სოციალური უზრუნველყოფა</t>
  </si>
  <si>
    <t>სხვა ხარჯები</t>
  </si>
  <si>
    <t>მიმდინარე ტრანსფერები, რომელიც სხვაგან არ არის კლასიფიცირებული</t>
  </si>
  <si>
    <t>არაფინანსური აქტივების ზრდა</t>
  </si>
  <si>
    <t>27 01 04</t>
  </si>
  <si>
    <t>სოციალური და ჯანმრთელობის დაცვის პროგრამების მართვა</t>
  </si>
  <si>
    <t>სააგენტოდან გასატანი ტრეფიკინგის ფონდში</t>
  </si>
  <si>
    <t>სააგენტოდან გასატანი დევნილებში</t>
  </si>
  <si>
    <t>სააგენტო 2020 MOF</t>
  </si>
  <si>
    <t>C ჰეპატიტის მართვისა და მედიკამენტებით უზრუნველყოფის სამმართველო</t>
  </si>
  <si>
    <r>
      <t xml:space="preserve">სსიპ - ადამიანით ვაჭრობის (ტრეფიკინგის) მსხვერპლთა, დაზარალებულთა დაცვისა და დახმარების სახელმწიფო ფონდის </t>
    </r>
    <r>
      <rPr>
        <b/>
        <sz val="12"/>
        <color theme="1"/>
        <rFont val="Sylfaen"/>
        <family val="1"/>
      </rPr>
      <t>2020 წლის საშტატო ნუსხა და სახელფასო ფონდი</t>
    </r>
  </si>
  <si>
    <t>პროექტი</t>
  </si>
  <si>
    <t xml:space="preserve"> რაოდენობა </t>
  </si>
  <si>
    <t xml:space="preserve">თანამდებობრივი სარგო თვეში ერთ ერთეულზე </t>
  </si>
  <si>
    <t xml:space="preserve">სულ თანამდებობრივი სარგო წელიწადში          </t>
  </si>
  <si>
    <t>მონიტორინგისა და შეფასების სამმართველო</t>
  </si>
  <si>
    <t>ადამიანური რესურსების მართვისა და საქმისწარმოების სამმართველო</t>
  </si>
  <si>
    <t>დონორებთან და საერთაშორისო ორგანიზაციებთან ურთიერთობის სამმართველო</t>
  </si>
  <si>
    <t xml:space="preserve">სოციალური პროგრამების სამმართველო </t>
  </si>
  <si>
    <t>მთვარი სპეციალისტი</t>
  </si>
  <si>
    <t>ტრეფიკინგის მსხერპლთა დაცვის სამმართველო</t>
  </si>
  <si>
    <t>მეურვეობა-მზრუნევლობის  და მხარდაჭერის დეპარტამენტი</t>
  </si>
  <si>
    <t>მეურვეობა-მზრუნველობის სამმართველო</t>
  </si>
  <si>
    <t>ქალთა და ბავშვთა ძალადობისგან დაცვისა და მხარდამჭერი  მომსახურების მართვის სამმართველო</t>
  </si>
  <si>
    <t xml:space="preserve"> სპეციალისტი</t>
  </si>
  <si>
    <t>იურიდიული სამმართველო</t>
  </si>
  <si>
    <t>სასამართლო წარმომადგენლობისა და აღსრულების სამმართველო</t>
  </si>
  <si>
    <t>შესყიდვების სამმართველო</t>
  </si>
  <si>
    <t>ფინანსური რესურსების მართვისა და აღრიცხვის სამმართველო</t>
  </si>
  <si>
    <t>მთავარი ბუღალტერი</t>
  </si>
  <si>
    <t>ქ. თბილისი</t>
  </si>
  <si>
    <t>უფროსი სოციალური მუშაკი</t>
  </si>
  <si>
    <t>სოციალური მუშაკი</t>
  </si>
  <si>
    <t>ისანი-სამგორის  სერვის ცენტრი</t>
  </si>
  <si>
    <t>გლდანი-ნაძალადევის  სერვის ცენტრი</t>
  </si>
  <si>
    <t>ფსიქოლოგი</t>
  </si>
  <si>
    <t>ძველი თბილისის  სერვის ცენტრი</t>
  </si>
  <si>
    <t>დიდუბე-ჩუღურეთის  სერვის ცენტრი</t>
  </si>
  <si>
    <t xml:space="preserve">უფროსი სოციალური მუშაკი </t>
  </si>
  <si>
    <t xml:space="preserve">სოციალური მუშაკი </t>
  </si>
  <si>
    <t>ქ. ქუთაისი</t>
  </si>
  <si>
    <t>უფროსი</t>
  </si>
  <si>
    <t>რაჭა-ლეჩხუმ ქვემო სვანეთის სოციალური მომსახურების სამხარეო ცენტრი</t>
  </si>
  <si>
    <t>ქ. ამბროლაური</t>
  </si>
  <si>
    <t>ცაგერის რაიონული განყოფილება</t>
  </si>
  <si>
    <t>ლენტეხის რაიონული განყიფილება</t>
  </si>
  <si>
    <r>
      <t>სოციალური მუშაკი</t>
    </r>
    <r>
      <rPr>
        <b/>
        <sz val="10"/>
        <color indexed="8"/>
        <rFont val="Sylfaen"/>
        <family val="1"/>
      </rPr>
      <t/>
    </r>
  </si>
  <si>
    <t>XII</t>
  </si>
  <si>
    <t>ქ. ოზურგეთი</t>
  </si>
  <si>
    <t xml:space="preserve">ფსიქოლოგი </t>
  </si>
  <si>
    <t>ლანჩხუთის რაიონული განყოფილება</t>
  </si>
  <si>
    <t>ჩოხატაურის რაიონული განყოფილება</t>
  </si>
  <si>
    <t>XIII</t>
  </si>
  <si>
    <t>ქ. ზუგდიდი</t>
  </si>
  <si>
    <t>აბაშის რაიონული განყოფილება</t>
  </si>
  <si>
    <t>სოციალური  მუშაკი</t>
  </si>
  <si>
    <t>წალენჯიხის რაიონული განყოფილება</t>
  </si>
  <si>
    <t>სენაკის  რაიონული განყოფილება</t>
  </si>
  <si>
    <t>ხობის რაიონული განყოფილება</t>
  </si>
  <si>
    <t>მარტვილის რაიონული განყოფილება</t>
  </si>
  <si>
    <t>ჩხოროწყუს რაიონული განყოფილება</t>
  </si>
  <si>
    <t>მესტიის რაიონული განყოფილება</t>
  </si>
  <si>
    <t>ფოთის საქალაქო განყოფილება</t>
  </si>
  <si>
    <t>XIV</t>
  </si>
  <si>
    <t>ქ. თელავი</t>
  </si>
  <si>
    <t>ახმეტის რაიონული განყოფილება</t>
  </si>
  <si>
    <t>ყვარელის რაიონული განყოფილება</t>
  </si>
  <si>
    <t>გურჯაანის რაიონული განყოფილება</t>
  </si>
  <si>
    <t>სიღნაღის რაიონული განყოფილება</t>
  </si>
  <si>
    <t>დედოფლისწყარის რაიონული განყოფილება</t>
  </si>
  <si>
    <t>ლაგოდეხის რაიონული განყოფილება</t>
  </si>
  <si>
    <t>საგარეჯოს რაიონული განყოფილება</t>
  </si>
  <si>
    <t>XV</t>
  </si>
  <si>
    <t>ქ. ახალციხე</t>
  </si>
  <si>
    <t>ახალქალაქის  რაიონული განყოფილება</t>
  </si>
  <si>
    <t>ასპინძის  რაიონული განყოფილება</t>
  </si>
  <si>
    <t>ადიგენის  რაიონული განყოფილება</t>
  </si>
  <si>
    <t>ბორჯომის რაიონული განყოფილება</t>
  </si>
  <si>
    <t>ნინოწმინდის  რაიონული განყოფილება</t>
  </si>
  <si>
    <t>XVI</t>
  </si>
  <si>
    <t>ქ. მცხეთა</t>
  </si>
  <si>
    <t>თიანეთის რაიონული განყოფილება</t>
  </si>
  <si>
    <t>ახალგორის რაიონული განყოფილება</t>
  </si>
  <si>
    <t>XVII</t>
  </si>
  <si>
    <t>ქ. გორი</t>
  </si>
  <si>
    <t xml:space="preserve"> ხაშურის რაიონული განყოფილება</t>
  </si>
  <si>
    <t>ქარელის რაიონული განყოფილება</t>
  </si>
  <si>
    <t>კასპის რაიონული განყოფილება</t>
  </si>
  <si>
    <t>ქურთის თემის  განყოფილება</t>
  </si>
  <si>
    <t>XVIII</t>
  </si>
  <si>
    <t>ქვემო ქართლის  რეგიონალური საკოორდინაციო ცენტრი</t>
  </si>
  <si>
    <t>ქ. რუსთავი</t>
  </si>
  <si>
    <t>დმანისის რაიონული განყოფილება</t>
  </si>
  <si>
    <t>თეთრიწყაროს რაიონული განყოფილება</t>
  </si>
  <si>
    <t>ბოლნისის რაიონული განყოფილება</t>
  </si>
  <si>
    <t>გარდაბნის რაიონული განყოფილება</t>
  </si>
  <si>
    <t>მარნეულის რაიონული განყოფილება</t>
  </si>
  <si>
    <t>XIX</t>
  </si>
  <si>
    <t xml:space="preserve"> აჭარის ა/რ სოციალური მომსახურების ფილიალი</t>
  </si>
  <si>
    <t>ქ. ბათუმი</t>
  </si>
  <si>
    <t>შუახევის რაიონული განყოფილება</t>
  </si>
  <si>
    <t>ხულოს რაიონული განყოფილება</t>
  </si>
  <si>
    <t>ხელვაჩაურის რაიონული განყოფილება</t>
  </si>
  <si>
    <t>XX</t>
  </si>
  <si>
    <t>სააგენტო 2020 წლის (პროექტი)</t>
  </si>
  <si>
    <t>ტრეფიკინგის ფონდი(პროექტი)</t>
  </si>
  <si>
    <t>დასაქმების ხელშეწყობის სააგენტო (პროექტი)</t>
  </si>
  <si>
    <t>სსიპ დევნილები (პროექტი)</t>
  </si>
  <si>
    <t>სააგენტოდან გასატანი დასაქმებაში</t>
  </si>
  <si>
    <t>სააგენტო 2020 MOF -(1.1+2.1+3.1)</t>
  </si>
  <si>
    <t>რესურსი (4-4.1)</t>
  </si>
  <si>
    <r>
      <rPr>
        <sz val="8"/>
        <color theme="1"/>
        <rFont val="Calibri"/>
        <family val="2"/>
        <scheme val="minor"/>
      </rPr>
      <t>*</t>
    </r>
    <r>
      <rPr>
        <sz val="8"/>
        <color rgb="FFFF0000"/>
        <rFont val="Calibri"/>
        <family val="2"/>
        <scheme val="minor"/>
      </rPr>
      <t xml:space="preserve"> ტრეფიკინგის ფონდის პროექტი </t>
    </r>
    <r>
      <rPr>
        <sz val="8"/>
        <color theme="1"/>
        <rFont val="Calibri"/>
        <family val="2"/>
        <scheme val="minor"/>
      </rPr>
      <t>(4,84 მილიონი)</t>
    </r>
    <r>
      <rPr>
        <sz val="8"/>
        <color rgb="FFFF0000"/>
        <rFont val="Calibri"/>
        <family val="2"/>
        <scheme val="minor"/>
      </rPr>
      <t xml:space="preserve"> მოიცავს: ტრეფიკინგის ბიუჯეტს </t>
    </r>
    <r>
      <rPr>
        <sz val="8"/>
        <color theme="1"/>
        <rFont val="Calibri"/>
        <family val="2"/>
        <scheme val="minor"/>
      </rPr>
      <t>(1,1 მილიონს)</t>
    </r>
    <r>
      <rPr>
        <sz val="8"/>
        <color rgb="FFFF0000"/>
        <rFont val="Calibri"/>
        <family val="2"/>
        <scheme val="minor"/>
      </rPr>
      <t xml:space="preserve"> დამატებული სააგენტოდან გატანილი ფუნქციის შესაბამისი ბიუჯეტი </t>
    </r>
    <r>
      <rPr>
        <sz val="8"/>
        <color theme="1"/>
        <rFont val="Calibri"/>
        <family val="2"/>
        <scheme val="minor"/>
      </rPr>
      <t>(3,7 მილიონი)</t>
    </r>
  </si>
  <si>
    <r>
      <rPr>
        <sz val="8"/>
        <color theme="1"/>
        <rFont val="Calibri"/>
        <family val="2"/>
        <scheme val="minor"/>
      </rPr>
      <t>*</t>
    </r>
    <r>
      <rPr>
        <sz val="8"/>
        <color rgb="FFFF0000"/>
        <rFont val="Calibri"/>
        <family val="2"/>
        <scheme val="minor"/>
      </rPr>
      <t xml:space="preserve"> სსიპ დევნილების პროექტი </t>
    </r>
    <r>
      <rPr>
        <sz val="8"/>
        <color theme="1"/>
        <rFont val="Calibri"/>
        <family val="2"/>
        <scheme val="minor"/>
      </rPr>
      <t>(3,4 მილიონი)</t>
    </r>
    <r>
      <rPr>
        <sz val="8"/>
        <color rgb="FFFF0000"/>
        <rFont val="Calibri"/>
        <family val="2"/>
        <scheme val="minor"/>
      </rPr>
      <t xml:space="preserve"> მოიცავს: საარსებო წყაროების ბიუჯეტს </t>
    </r>
    <r>
      <rPr>
        <sz val="8"/>
        <color theme="1"/>
        <rFont val="Calibri"/>
        <family val="2"/>
        <scheme val="minor"/>
      </rPr>
      <t>(150 ათასი)</t>
    </r>
    <r>
      <rPr>
        <sz val="8"/>
        <color rgb="FFFF0000"/>
        <rFont val="Calibri"/>
        <family val="2"/>
        <scheme val="minor"/>
      </rPr>
      <t xml:space="preserve"> დამატებული სააგენტოდა გადასული ფუნქციის შესაბამისი ბიუჯეტი </t>
    </r>
    <r>
      <rPr>
        <sz val="8"/>
        <color theme="1"/>
        <rFont val="Calibri"/>
        <family val="2"/>
        <scheme val="minor"/>
      </rPr>
      <t>(3,25 მილიონი)</t>
    </r>
  </si>
  <si>
    <t>სტატისტიკის, საინფორმაციო სისტემების მართვისა და ანალიზის სამმართველო</t>
  </si>
  <si>
    <t>სერვის ცენტრის უფროსი</t>
  </si>
  <si>
    <t>შიდა აუდიტისა და ინსპექტირების დეპარტამენტი</t>
  </si>
  <si>
    <t>შიდა აუდიტის სამმართველო</t>
  </si>
  <si>
    <t>ინსპექტირების სამმართველო</t>
  </si>
  <si>
    <t>სახელმწიფო შესყიდვებისა და ლოჯისტიკის სამმართველო</t>
  </si>
  <si>
    <t>სახელმწიფო გასაცემლების ადმინისტრირების სამმართველო</t>
  </si>
  <si>
    <t>სოციალური დახმარებისა და დემოგრაფიული მდგომარეობის გაუმჯობესების სახელმწიფო პროგრამების  ადმინისტრირების სამმართველო</t>
  </si>
  <si>
    <t>ჯანმრთელობის დაცვის სახელმწიფო პროგრამების მიმწოდებლებთან ურთიერთობის დეპარტამენტი</t>
  </si>
  <si>
    <t>ხელშეკრულების მართვის სამმართველო</t>
  </si>
  <si>
    <t>დირექტორის თანაშემწე</t>
  </si>
  <si>
    <t>დირექტორის მოადგილის თანაშემწე</t>
  </si>
  <si>
    <t>სახელმწიფო გასაცემლებისა და სოციალური პროგრამების ადმინისტრირების დეპარტამენტი</t>
  </si>
  <si>
    <t>a</t>
  </si>
  <si>
    <t>ინფორმაციული უსაფრთხოების მენეჯერი</t>
  </si>
  <si>
    <t>პერსონალურ მონაცემთა დაცვის ინსპექტორი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</si>
</sst>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\ _L_a_r_i_-;\-* #,##0.00\ _L_a_r_i_-;_-* &quot;-&quot;??\ _L_a_r_i_-;_-@_-"/>
    <numFmt numFmtId="165" formatCode="#,##0.0"/>
    <numFmt numFmtId="166" formatCode="0.0"/>
    <numFmt numFmtId="167" formatCode="0.0%"/>
  </numFmts>
  <fonts count="4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cadNusx"/>
    </font>
    <font>
      <sz val="10"/>
      <name val="AcadNusx"/>
    </font>
    <font>
      <b/>
      <sz val="10"/>
      <name val="Sylfaen"/>
      <family val="1"/>
      <charset val="204"/>
    </font>
    <font>
      <sz val="11"/>
      <color theme="1"/>
      <name val="Calibri"/>
      <family val="2"/>
      <charset val="1"/>
      <scheme val="minor"/>
    </font>
    <font>
      <sz val="10"/>
      <color rgb="FF000000"/>
      <name val="Arial"/>
      <family val="2"/>
    </font>
    <font>
      <b/>
      <sz val="11"/>
      <name val="Sylfae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Sylfaen"/>
      <family val="1"/>
      <charset val="204"/>
    </font>
    <font>
      <sz val="11"/>
      <color rgb="FFC00000"/>
      <name val="Sylfaen"/>
      <family val="1"/>
      <charset val="204"/>
    </font>
    <font>
      <b/>
      <sz val="11"/>
      <name val="Calibri"/>
      <family val="2"/>
      <scheme val="minor"/>
    </font>
    <font>
      <sz val="10"/>
      <name val="Sylfaen"/>
      <family val="1"/>
      <charset val="204"/>
    </font>
    <font>
      <sz val="11"/>
      <name val="Calibri"/>
      <family val="2"/>
      <scheme val="minor"/>
    </font>
    <font>
      <b/>
      <sz val="11"/>
      <name val="Sylfaen"/>
      <family val="1"/>
    </font>
    <font>
      <b/>
      <sz val="10"/>
      <name val="Sylfaen"/>
      <family val="1"/>
    </font>
    <font>
      <b/>
      <sz val="14"/>
      <name val="Sylfaen"/>
      <family val="1"/>
    </font>
    <font>
      <sz val="9"/>
      <name val="LitNusx"/>
      <family val="2"/>
    </font>
    <font>
      <b/>
      <sz val="12"/>
      <name val="Sylfaen"/>
      <family val="1"/>
      <charset val="204"/>
    </font>
    <font>
      <b/>
      <sz val="12"/>
      <color theme="1"/>
      <name val="Sylfaen"/>
      <family val="1"/>
    </font>
    <font>
      <sz val="10"/>
      <color theme="1"/>
      <name val="Calibri"/>
      <family val="2"/>
      <scheme val="minor"/>
    </font>
    <font>
      <sz val="10"/>
      <color theme="1"/>
      <name val="Sylfae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color rgb="FF000000"/>
      <name val="Calibri"/>
      <family val="2"/>
      <scheme val="minor"/>
    </font>
    <font>
      <b/>
      <sz val="8"/>
      <color rgb="FF000000"/>
      <name val="Sylfaen"/>
      <family val="2"/>
    </font>
    <font>
      <sz val="8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10"/>
      <name val="Arial"/>
      <family val="2"/>
    </font>
    <font>
      <b/>
      <sz val="9"/>
      <name val="LitNusx"/>
      <family val="2"/>
    </font>
    <font>
      <b/>
      <sz val="10"/>
      <color theme="1"/>
      <name val="Sylfaen"/>
      <family val="1"/>
    </font>
    <font>
      <b/>
      <sz val="10"/>
      <color theme="1"/>
      <name val="Sylfaen"/>
      <family val="1"/>
      <charset val="204"/>
    </font>
    <font>
      <sz val="10"/>
      <color theme="1"/>
      <name val="Sylfaen"/>
      <family val="1"/>
    </font>
    <font>
      <sz val="10"/>
      <name val="Sylfaen"/>
      <family val="1"/>
    </font>
    <font>
      <b/>
      <sz val="10"/>
      <color indexed="8"/>
      <name val="Sylfaen"/>
      <family val="1"/>
    </font>
    <font>
      <sz val="11"/>
      <color rgb="FF9C0006"/>
      <name val="Calibri"/>
      <family val="2"/>
      <charset val="204"/>
      <scheme val="minor"/>
    </font>
    <font>
      <sz val="8"/>
      <color rgb="FF000000"/>
      <name val="Sylfaen"/>
      <family val="1"/>
    </font>
    <font>
      <b/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1"/>
      <color theme="1"/>
      <name val="Sylfae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7CE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0" fontId="6" fillId="0" borderId="0"/>
    <xf numFmtId="0" fontId="25" fillId="0" borderId="0"/>
    <xf numFmtId="0" fontId="29" fillId="0" borderId="0"/>
    <xf numFmtId="0" fontId="23" fillId="0" borderId="0"/>
    <xf numFmtId="0" fontId="23" fillId="0" borderId="0"/>
    <xf numFmtId="0" fontId="36" fillId="10" borderId="0" applyNumberFormat="0" applyBorder="0" applyAlignment="0" applyProtection="0"/>
  </cellStyleXfs>
  <cellXfs count="303">
    <xf numFmtId="0" fontId="0" fillId="0" borderId="0" xfId="0"/>
    <xf numFmtId="4" fontId="2" fillId="0" borderId="0" xfId="1" applyNumberFormat="1" applyFont="1" applyFill="1" applyBorder="1" applyAlignment="1">
      <alignment horizontal="right" vertical="center"/>
    </xf>
    <xf numFmtId="0" fontId="2" fillId="0" borderId="0" xfId="1" applyFont="1" applyFill="1" applyBorder="1" applyAlignment="1">
      <alignment horizontal="center" vertical="center" wrapText="1"/>
    </xf>
    <xf numFmtId="0" fontId="3" fillId="0" borderId="0" xfId="1" applyFont="1" applyBorder="1" applyAlignment="1">
      <alignment vertical="top" wrapText="1"/>
    </xf>
    <xf numFmtId="0" fontId="3" fillId="0" borderId="0" xfId="1" applyFont="1" applyFill="1" applyBorder="1" applyAlignment="1">
      <alignment horizontal="center" vertical="top"/>
    </xf>
    <xf numFmtId="0" fontId="3" fillId="0" borderId="0" xfId="1" applyFont="1" applyBorder="1" applyAlignment="1">
      <alignment vertical="top"/>
    </xf>
    <xf numFmtId="0" fontId="3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vertical="center" wrapText="1"/>
    </xf>
    <xf numFmtId="4" fontId="2" fillId="0" borderId="0" xfId="3" applyNumberFormat="1" applyFont="1" applyFill="1" applyBorder="1" applyAlignment="1">
      <alignment horizontal="right" vertical="center"/>
    </xf>
    <xf numFmtId="0" fontId="2" fillId="2" borderId="0" xfId="1" applyFont="1" applyFill="1" applyBorder="1" applyAlignment="1">
      <alignment vertical="center"/>
    </xf>
    <xf numFmtId="0" fontId="2" fillId="6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1" fontId="10" fillId="0" borderId="0" xfId="1" applyNumberFormat="1" applyFont="1" applyFill="1" applyBorder="1" applyAlignment="1">
      <alignment horizontal="center" vertical="center"/>
    </xf>
    <xf numFmtId="2" fontId="10" fillId="0" borderId="0" xfId="1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vertical="top"/>
    </xf>
    <xf numFmtId="0" fontId="10" fillId="0" borderId="0" xfId="1" applyFont="1" applyFill="1" applyBorder="1" applyAlignment="1">
      <alignment horizontal="center" vertical="top" wrapText="1"/>
    </xf>
    <xf numFmtId="0" fontId="7" fillId="5" borderId="0" xfId="1" applyFont="1" applyFill="1" applyBorder="1" applyAlignment="1">
      <alignment vertical="top"/>
    </xf>
    <xf numFmtId="0" fontId="7" fillId="0" borderId="0" xfId="1" applyFont="1" applyFill="1" applyBorder="1" applyAlignment="1">
      <alignment vertical="top"/>
    </xf>
    <xf numFmtId="0" fontId="8" fillId="0" borderId="0" xfId="1" applyFont="1" applyFill="1" applyBorder="1" applyAlignment="1">
      <alignment horizontal="center" vertical="center"/>
    </xf>
    <xf numFmtId="4" fontId="10" fillId="0" borderId="0" xfId="1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7" fillId="0" borderId="0" xfId="2" applyFont="1" applyFill="1" applyBorder="1" applyAlignment="1"/>
    <xf numFmtId="0" fontId="10" fillId="0" borderId="0" xfId="2" applyFont="1" applyBorder="1" applyAlignment="1"/>
    <xf numFmtId="0" fontId="10" fillId="0" borderId="0" xfId="2" applyFont="1" applyFill="1" applyBorder="1" applyAlignment="1"/>
    <xf numFmtId="0" fontId="7" fillId="0" borderId="0" xfId="1" applyFont="1" applyFill="1" applyBorder="1" applyAlignment="1"/>
    <xf numFmtId="0" fontId="9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left" vertical="center" wrapText="1"/>
    </xf>
    <xf numFmtId="0" fontId="11" fillId="0" borderId="0" xfId="1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horizontal="center" vertical="center" wrapText="1"/>
    </xf>
    <xf numFmtId="165" fontId="10" fillId="0" borderId="0" xfId="1" applyNumberFormat="1" applyFont="1" applyFill="1" applyBorder="1" applyAlignment="1">
      <alignment horizontal="center" vertical="center"/>
    </xf>
    <xf numFmtId="49" fontId="16" fillId="0" borderId="2" xfId="4" applyNumberFormat="1" applyFont="1" applyFill="1" applyBorder="1" applyAlignment="1">
      <alignment vertical="top" wrapText="1"/>
    </xf>
    <xf numFmtId="49" fontId="16" fillId="0" borderId="2" xfId="4" applyNumberFormat="1" applyFont="1" applyFill="1" applyBorder="1" applyAlignment="1">
      <alignment horizontal="left" vertical="center" wrapText="1"/>
    </xf>
    <xf numFmtId="49" fontId="7" fillId="0" borderId="2" xfId="4" applyNumberFormat="1" applyFont="1" applyFill="1" applyBorder="1" applyAlignment="1">
      <alignment horizontal="left" vertical="center" wrapText="1"/>
    </xf>
    <xf numFmtId="1" fontId="7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1" fontId="7" fillId="0" borderId="2" xfId="1" applyNumberFormat="1" applyFont="1" applyFill="1" applyBorder="1" applyAlignment="1">
      <alignment horizontal="left" vertical="center" wrapText="1"/>
    </xf>
    <xf numFmtId="2" fontId="7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/>
    </xf>
    <xf numFmtId="49" fontId="10" fillId="0" borderId="2" xfId="4" applyNumberFormat="1" applyFont="1" applyFill="1" applyBorder="1" applyAlignment="1">
      <alignment horizontal="left" vertical="center" wrapText="1"/>
    </xf>
    <xf numFmtId="1" fontId="8" fillId="0" borderId="2" xfId="4" applyNumberFormat="1" applyFont="1" applyFill="1" applyBorder="1" applyAlignment="1">
      <alignment horizontal="center" vertical="center"/>
    </xf>
    <xf numFmtId="2" fontId="8" fillId="0" borderId="2" xfId="4" applyNumberFormat="1" applyFont="1" applyFill="1" applyBorder="1" applyAlignment="1">
      <alignment horizontal="center" vertical="center"/>
    </xf>
    <xf numFmtId="4" fontId="8" fillId="0" borderId="2" xfId="4" applyNumberFormat="1" applyFont="1" applyFill="1" applyBorder="1" applyAlignment="1">
      <alignment horizontal="center" vertical="center"/>
    </xf>
    <xf numFmtId="4" fontId="8" fillId="3" borderId="2" xfId="4" applyNumberFormat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  <xf numFmtId="1" fontId="9" fillId="0" borderId="2" xfId="4" applyNumberFormat="1" applyFont="1" applyFill="1" applyBorder="1" applyAlignment="1">
      <alignment horizontal="center" vertical="center"/>
    </xf>
    <xf numFmtId="2" fontId="9" fillId="0" borderId="2" xfId="4" applyNumberFormat="1" applyFont="1" applyFill="1" applyBorder="1" applyAlignment="1">
      <alignment horizontal="center" vertical="center"/>
    </xf>
    <xf numFmtId="4" fontId="9" fillId="0" borderId="2" xfId="4" applyNumberFormat="1" applyFont="1" applyFill="1" applyBorder="1" applyAlignment="1">
      <alignment horizontal="center" vertical="center"/>
    </xf>
    <xf numFmtId="2" fontId="8" fillId="3" borderId="2" xfId="4" applyNumberFormat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left" vertical="center" wrapText="1"/>
    </xf>
    <xf numFmtId="1" fontId="10" fillId="0" borderId="2" xfId="1" applyNumberFormat="1" applyFont="1" applyFill="1" applyBorder="1" applyAlignment="1">
      <alignment horizontal="center" vertical="center"/>
    </xf>
    <xf numFmtId="2" fontId="10" fillId="0" borderId="2" xfId="1" applyNumberFormat="1" applyFont="1" applyFill="1" applyBorder="1" applyAlignment="1">
      <alignment horizontal="center" vertical="center"/>
    </xf>
    <xf numFmtId="4" fontId="10" fillId="0" borderId="2" xfId="1" applyNumberFormat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 wrapText="1"/>
    </xf>
    <xf numFmtId="1" fontId="9" fillId="2" borderId="2" xfId="2" applyNumberFormat="1" applyFont="1" applyFill="1" applyBorder="1" applyAlignment="1">
      <alignment horizontal="center" vertical="center"/>
    </xf>
    <xf numFmtId="0" fontId="7" fillId="2" borderId="2" xfId="2" applyNumberFormat="1" applyFont="1" applyFill="1" applyBorder="1" applyAlignment="1">
      <alignment horizontal="left" wrapText="1"/>
    </xf>
    <xf numFmtId="1" fontId="9" fillId="2" borderId="2" xfId="2" applyNumberFormat="1" applyFont="1" applyFill="1" applyBorder="1" applyAlignment="1">
      <alignment horizontal="left" vertical="center"/>
    </xf>
    <xf numFmtId="4" fontId="9" fillId="2" borderId="2" xfId="2" applyNumberFormat="1" applyFont="1" applyFill="1" applyBorder="1" applyAlignment="1">
      <alignment horizontal="center" vertical="center"/>
    </xf>
    <xf numFmtId="0" fontId="10" fillId="0" borderId="2" xfId="2" applyFont="1" applyBorder="1" applyAlignment="1"/>
    <xf numFmtId="4" fontId="8" fillId="0" borderId="2" xfId="3" applyNumberFormat="1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left" vertical="center" wrapText="1"/>
    </xf>
    <xf numFmtId="0" fontId="10" fillId="0" borderId="2" xfId="2" applyFont="1" applyBorder="1" applyAlignment="1">
      <alignment horizontal="center"/>
    </xf>
    <xf numFmtId="1" fontId="8" fillId="0" borderId="2" xfId="2" applyNumberFormat="1" applyFont="1" applyFill="1" applyBorder="1" applyAlignment="1">
      <alignment horizontal="center" vertical="center"/>
    </xf>
    <xf numFmtId="2" fontId="8" fillId="0" borderId="2" xfId="2" applyNumberFormat="1" applyFont="1" applyFill="1" applyBorder="1" applyAlignment="1">
      <alignment horizontal="center" vertical="center"/>
    </xf>
    <xf numFmtId="0" fontId="10" fillId="0" borderId="2" xfId="2" applyFont="1" applyFill="1" applyBorder="1" applyAlignment="1"/>
    <xf numFmtId="0" fontId="10" fillId="0" borderId="2" xfId="2" applyFont="1" applyFill="1" applyBorder="1" applyAlignment="1">
      <alignment horizontal="center"/>
    </xf>
    <xf numFmtId="4" fontId="9" fillId="2" borderId="2" xfId="3" applyNumberFormat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/>
    </xf>
    <xf numFmtId="0" fontId="9" fillId="0" borderId="2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vertical="center" wrapText="1"/>
    </xf>
    <xf numFmtId="49" fontId="7" fillId="0" borderId="2" xfId="1" applyNumberFormat="1" applyFont="1" applyFill="1" applyBorder="1" applyAlignment="1">
      <alignment vertical="center" wrapText="1"/>
    </xf>
    <xf numFmtId="1" fontId="9" fillId="0" borderId="2" xfId="3" applyNumberFormat="1" applyFont="1" applyFill="1" applyBorder="1" applyAlignment="1">
      <alignment horizontal="center" vertical="center"/>
    </xf>
    <xf numFmtId="4" fontId="9" fillId="0" borderId="2" xfId="3" applyNumberFormat="1" applyFont="1" applyFill="1" applyBorder="1" applyAlignment="1">
      <alignment horizontal="center" vertical="center"/>
    </xf>
    <xf numFmtId="0" fontId="18" fillId="0" borderId="0" xfId="1" applyFont="1"/>
    <xf numFmtId="0" fontId="18" fillId="0" borderId="0" xfId="1" applyFont="1" applyAlignment="1">
      <alignment wrapText="1"/>
    </xf>
    <xf numFmtId="0" fontId="18" fillId="0" borderId="0" xfId="1" applyFont="1" applyAlignment="1">
      <alignment horizontal="center"/>
    </xf>
    <xf numFmtId="0" fontId="19" fillId="0" borderId="2" xfId="1" applyFont="1" applyBorder="1" applyAlignment="1">
      <alignment horizontal="center" vertical="center" wrapText="1"/>
    </xf>
    <xf numFmtId="0" fontId="20" fillId="0" borderId="2" xfId="1" applyFont="1" applyBorder="1" applyAlignment="1">
      <alignment horizontal="center" vertical="center" wrapText="1"/>
    </xf>
    <xf numFmtId="165" fontId="20" fillId="0" borderId="2" xfId="1" applyNumberFormat="1" applyFont="1" applyBorder="1" applyAlignment="1">
      <alignment horizontal="center" vertical="center" wrapText="1"/>
    </xf>
    <xf numFmtId="0" fontId="4" fillId="8" borderId="2" xfId="1" applyFont="1" applyFill="1" applyBorder="1" applyAlignment="1">
      <alignment horizontal="center" vertic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horizontal="center" vertical="center"/>
    </xf>
    <xf numFmtId="0" fontId="13" fillId="0" borderId="2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left" vertical="center" wrapText="1"/>
    </xf>
    <xf numFmtId="165" fontId="13" fillId="0" borderId="2" xfId="1" applyNumberFormat="1" applyFont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center" vertical="center" wrapText="1"/>
    </xf>
    <xf numFmtId="0" fontId="18" fillId="3" borderId="0" xfId="1" applyFont="1" applyFill="1"/>
    <xf numFmtId="0" fontId="21" fillId="3" borderId="2" xfId="1" applyFont="1" applyFill="1" applyBorder="1" applyAlignment="1">
      <alignment horizontal="center" vertical="center"/>
    </xf>
    <xf numFmtId="0" fontId="22" fillId="3" borderId="2" xfId="1" applyFont="1" applyFill="1" applyBorder="1" applyAlignment="1">
      <alignment horizontal="center" vertical="center" wrapText="1"/>
    </xf>
    <xf numFmtId="0" fontId="13" fillId="3" borderId="2" xfId="1" applyFont="1" applyFill="1" applyBorder="1" applyAlignment="1">
      <alignment horizontal="left" vertical="center" wrapText="1"/>
    </xf>
    <xf numFmtId="0" fontId="13" fillId="3" borderId="2" xfId="1" applyFont="1" applyFill="1" applyBorder="1" applyAlignment="1">
      <alignment horizontal="center" vertical="center" wrapText="1"/>
    </xf>
    <xf numFmtId="166" fontId="13" fillId="3" borderId="2" xfId="1" applyNumberFormat="1" applyFont="1" applyFill="1" applyBorder="1" applyAlignment="1">
      <alignment horizontal="center" vertical="center" wrapText="1"/>
    </xf>
    <xf numFmtId="165" fontId="13" fillId="3" borderId="2" xfId="1" applyNumberFormat="1" applyFont="1" applyFill="1" applyBorder="1" applyAlignment="1">
      <alignment horizontal="center" vertical="center" wrapText="1"/>
    </xf>
    <xf numFmtId="166" fontId="4" fillId="3" borderId="2" xfId="1" applyNumberFormat="1" applyFont="1" applyFill="1" applyBorder="1" applyAlignment="1">
      <alignment horizontal="center" vertical="center" wrapText="1"/>
    </xf>
    <xf numFmtId="0" fontId="13" fillId="3" borderId="2" xfId="1" applyFont="1" applyFill="1" applyBorder="1" applyAlignment="1">
      <alignment vertical="center" wrapText="1"/>
    </xf>
    <xf numFmtId="0" fontId="13" fillId="0" borderId="2" xfId="1" applyFont="1" applyFill="1" applyBorder="1" applyAlignment="1">
      <alignment vertical="center"/>
    </xf>
    <xf numFmtId="0" fontId="13" fillId="0" borderId="2" xfId="1" applyFont="1" applyFill="1" applyBorder="1" applyAlignment="1">
      <alignment vertical="center" wrapText="1"/>
    </xf>
    <xf numFmtId="166" fontId="4" fillId="8" borderId="2" xfId="1" applyNumberFormat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166" fontId="13" fillId="0" borderId="2" xfId="1" applyNumberFormat="1" applyFont="1" applyFill="1" applyBorder="1" applyAlignment="1">
      <alignment horizontal="center" vertical="center" wrapText="1"/>
    </xf>
    <xf numFmtId="165" fontId="13" fillId="0" borderId="2" xfId="1" applyNumberFormat="1" applyFont="1" applyFill="1" applyBorder="1" applyAlignment="1">
      <alignment horizontal="center" vertical="center" wrapText="1"/>
    </xf>
    <xf numFmtId="0" fontId="18" fillId="0" borderId="0" xfId="1" applyFont="1" applyFill="1"/>
    <xf numFmtId="165" fontId="4" fillId="0" borderId="2" xfId="1" applyNumberFormat="1" applyFont="1" applyFill="1" applyBorder="1" applyAlignment="1">
      <alignment horizontal="center" vertical="center" wrapText="1"/>
    </xf>
    <xf numFmtId="0" fontId="23" fillId="0" borderId="2" xfId="1" applyFont="1" applyBorder="1" applyAlignment="1">
      <alignment vertical="center" wrapText="1"/>
    </xf>
    <xf numFmtId="0" fontId="24" fillId="0" borderId="2" xfId="1" applyFont="1" applyBorder="1" applyAlignment="1">
      <alignment horizontal="left" vertical="center" wrapText="1"/>
    </xf>
    <xf numFmtId="0" fontId="23" fillId="0" borderId="2" xfId="1" applyFont="1" applyBorder="1" applyAlignment="1">
      <alignment horizontal="left" vertical="center" wrapText="1"/>
    </xf>
    <xf numFmtId="0" fontId="23" fillId="0" borderId="2" xfId="1" applyFont="1" applyBorder="1" applyAlignment="1">
      <alignment horizontal="left" vertical="center"/>
    </xf>
    <xf numFmtId="0" fontId="13" fillId="0" borderId="2" xfId="1" applyFont="1" applyFill="1" applyBorder="1" applyAlignment="1">
      <alignment horizontal="left" vertical="center" wrapText="1"/>
    </xf>
    <xf numFmtId="166" fontId="4" fillId="0" borderId="2" xfId="1" applyNumberFormat="1" applyFont="1" applyFill="1" applyBorder="1" applyAlignment="1">
      <alignment horizontal="center" vertical="center" wrapText="1"/>
    </xf>
    <xf numFmtId="0" fontId="18" fillId="0" borderId="0" xfId="9" applyFont="1"/>
    <xf numFmtId="0" fontId="18" fillId="0" borderId="0" xfId="9" applyFont="1" applyAlignment="1">
      <alignment horizontal="center"/>
    </xf>
    <xf numFmtId="0" fontId="19" fillId="0" borderId="2" xfId="9" applyFont="1" applyBorder="1" applyAlignment="1">
      <alignment horizontal="center" vertical="center" wrapText="1"/>
    </xf>
    <xf numFmtId="0" fontId="20" fillId="0" borderId="2" xfId="9" applyFont="1" applyBorder="1" applyAlignment="1">
      <alignment horizontal="center" vertical="center" wrapText="1"/>
    </xf>
    <xf numFmtId="0" fontId="18" fillId="0" borderId="0" xfId="9" applyFont="1" applyAlignment="1">
      <alignment horizontal="center" vertical="center"/>
    </xf>
    <xf numFmtId="0" fontId="4" fillId="8" borderId="2" xfId="9" applyFont="1" applyFill="1" applyBorder="1" applyAlignment="1">
      <alignment horizontal="center" vertical="center" wrapText="1"/>
    </xf>
    <xf numFmtId="0" fontId="29" fillId="0" borderId="2" xfId="9" applyBorder="1" applyAlignment="1">
      <alignment horizontal="center" vertical="center"/>
    </xf>
    <xf numFmtId="0" fontId="13" fillId="0" borderId="2" xfId="9" applyFont="1" applyBorder="1" applyAlignment="1">
      <alignment horizontal="left" vertical="center" wrapText="1"/>
    </xf>
    <xf numFmtId="0" fontId="13" fillId="0" borderId="2" xfId="9" applyFont="1" applyBorder="1" applyAlignment="1">
      <alignment horizontal="center" vertical="center" wrapText="1"/>
    </xf>
    <xf numFmtId="0" fontId="18" fillId="3" borderId="0" xfId="9" applyFont="1" applyFill="1"/>
    <xf numFmtId="0" fontId="21" fillId="3" borderId="2" xfId="9" applyFont="1" applyFill="1" applyBorder="1" applyAlignment="1">
      <alignment horizontal="center" vertical="center"/>
    </xf>
    <xf numFmtId="0" fontId="13" fillId="3" borderId="2" xfId="9" applyFont="1" applyFill="1" applyBorder="1" applyAlignment="1">
      <alignment horizontal="left" vertical="center" wrapText="1"/>
    </xf>
    <xf numFmtId="0" fontId="13" fillId="3" borderId="2" xfId="9" applyFont="1" applyFill="1" applyBorder="1" applyAlignment="1">
      <alignment horizontal="center" vertical="center" wrapText="1"/>
    </xf>
    <xf numFmtId="166" fontId="13" fillId="3" borderId="2" xfId="9" applyNumberFormat="1" applyFont="1" applyFill="1" applyBorder="1" applyAlignment="1">
      <alignment horizontal="center" vertical="center" wrapText="1"/>
    </xf>
    <xf numFmtId="0" fontId="18" fillId="0" borderId="0" xfId="9" applyFont="1" applyFill="1"/>
    <xf numFmtId="0" fontId="30" fillId="0" borderId="0" xfId="9" applyFont="1"/>
    <xf numFmtId="2" fontId="13" fillId="3" borderId="2" xfId="9" applyNumberFormat="1" applyFont="1" applyFill="1" applyBorder="1" applyAlignment="1">
      <alignment horizontal="center" vertical="center" wrapText="1"/>
    </xf>
    <xf numFmtId="0" fontId="4" fillId="3" borderId="2" xfId="9" applyFont="1" applyFill="1" applyBorder="1" applyAlignment="1">
      <alignment horizontal="center" vertical="center" wrapText="1"/>
    </xf>
    <xf numFmtId="0" fontId="30" fillId="3" borderId="0" xfId="9" applyFont="1" applyFill="1"/>
    <xf numFmtId="0" fontId="4" fillId="0" borderId="2" xfId="9" applyFont="1" applyFill="1" applyBorder="1" applyAlignment="1">
      <alignment horizontal="center" vertical="center" wrapText="1"/>
    </xf>
    <xf numFmtId="0" fontId="13" fillId="0" borderId="2" xfId="9" applyFont="1" applyFill="1" applyBorder="1" applyAlignment="1">
      <alignment horizontal="left" vertical="center" wrapText="1"/>
    </xf>
    <xf numFmtId="0" fontId="13" fillId="0" borderId="2" xfId="9" applyFont="1" applyFill="1" applyBorder="1" applyAlignment="1">
      <alignment horizontal="center" vertical="center" wrapText="1"/>
    </xf>
    <xf numFmtId="0" fontId="23" fillId="3" borderId="2" xfId="9" applyFont="1" applyFill="1" applyBorder="1" applyAlignment="1">
      <alignment horizontal="center" vertical="center"/>
    </xf>
    <xf numFmtId="0" fontId="18" fillId="0" borderId="2" xfId="9" applyFont="1" applyBorder="1"/>
    <xf numFmtId="0" fontId="16" fillId="11" borderId="2" xfId="9" applyFont="1" applyFill="1" applyBorder="1" applyAlignment="1">
      <alignment horizontal="center" vertical="center" wrapText="1"/>
    </xf>
    <xf numFmtId="4" fontId="16" fillId="11" borderId="2" xfId="9" applyNumberFormat="1" applyFont="1" applyFill="1" applyBorder="1" applyAlignment="1">
      <alignment horizontal="center" vertical="center" wrapText="1"/>
    </xf>
    <xf numFmtId="3" fontId="16" fillId="11" borderId="2" xfId="9" applyNumberFormat="1" applyFont="1" applyFill="1" applyBorder="1" applyAlignment="1">
      <alignment horizontal="center" vertical="center" wrapText="1"/>
    </xf>
    <xf numFmtId="0" fontId="16" fillId="0" borderId="0" xfId="9" applyFont="1" applyFill="1" applyBorder="1" applyAlignment="1">
      <alignment horizontal="center" vertical="center"/>
    </xf>
    <xf numFmtId="0" fontId="31" fillId="4" borderId="2" xfId="9" applyFont="1" applyFill="1" applyBorder="1" applyAlignment="1">
      <alignment horizontal="left" vertical="center"/>
    </xf>
    <xf numFmtId="49" fontId="16" fillId="4" borderId="2" xfId="10" applyNumberFormat="1" applyFont="1" applyFill="1" applyBorder="1" applyAlignment="1">
      <alignment horizontal="left" vertical="center" wrapText="1"/>
    </xf>
    <xf numFmtId="3" fontId="32" fillId="4" borderId="2" xfId="9" applyNumberFormat="1" applyFont="1" applyFill="1" applyBorder="1" applyAlignment="1">
      <alignment horizontal="center" vertical="center" wrapText="1"/>
    </xf>
    <xf numFmtId="0" fontId="33" fillId="0" borderId="0" xfId="9" applyFont="1" applyFill="1" applyAlignment="1">
      <alignment horizontal="left" vertical="center"/>
    </xf>
    <xf numFmtId="0" fontId="33" fillId="0" borderId="2" xfId="9" applyFont="1" applyFill="1" applyBorder="1" applyAlignment="1">
      <alignment horizontal="left" vertical="center"/>
    </xf>
    <xf numFmtId="49" fontId="34" fillId="0" borderId="2" xfId="10" applyNumberFormat="1" applyFont="1" applyFill="1" applyBorder="1" applyAlignment="1">
      <alignment horizontal="left" vertical="center" wrapText="1"/>
    </xf>
    <xf numFmtId="3" fontId="13" fillId="0" borderId="2" xfId="9" applyNumberFormat="1" applyFont="1" applyBorder="1" applyAlignment="1">
      <alignment horizontal="center" vertical="center" wrapText="1"/>
    </xf>
    <xf numFmtId="3" fontId="33" fillId="3" borderId="2" xfId="9" applyNumberFormat="1" applyFont="1" applyFill="1" applyBorder="1" applyAlignment="1">
      <alignment horizontal="center" vertical="center" wrapText="1"/>
    </xf>
    <xf numFmtId="0" fontId="33" fillId="0" borderId="2" xfId="9" applyFont="1" applyBorder="1" applyAlignment="1">
      <alignment horizontal="center" vertical="center" wrapText="1"/>
    </xf>
    <xf numFmtId="3" fontId="33" fillId="0" borderId="2" xfId="9" applyNumberFormat="1" applyFont="1" applyBorder="1" applyAlignment="1">
      <alignment horizontal="center" vertical="center" wrapText="1"/>
    </xf>
    <xf numFmtId="0" fontId="34" fillId="0" borderId="2" xfId="9" applyFont="1" applyFill="1" applyBorder="1" applyAlignment="1">
      <alignment horizontal="center" vertical="center" wrapText="1"/>
    </xf>
    <xf numFmtId="3" fontId="34" fillId="0" borderId="2" xfId="9" applyNumberFormat="1" applyFont="1" applyFill="1" applyBorder="1" applyAlignment="1">
      <alignment horizontal="center" vertical="center" wrapText="1"/>
    </xf>
    <xf numFmtId="0" fontId="34" fillId="0" borderId="2" xfId="9" applyFont="1" applyFill="1" applyBorder="1" applyAlignment="1">
      <alignment horizontal="left" vertical="center"/>
    </xf>
    <xf numFmtId="0" fontId="33" fillId="0" borderId="0" xfId="9" applyFont="1" applyAlignment="1">
      <alignment horizontal="left" vertical="center"/>
    </xf>
    <xf numFmtId="3" fontId="22" fillId="3" borderId="2" xfId="9" applyNumberFormat="1" applyFont="1" applyFill="1" applyBorder="1" applyAlignment="1">
      <alignment horizontal="center" vertical="center" wrapText="1"/>
    </xf>
    <xf numFmtId="0" fontId="33" fillId="0" borderId="2" xfId="9" applyFont="1" applyBorder="1" applyAlignment="1">
      <alignment horizontal="left" vertical="center"/>
    </xf>
    <xf numFmtId="0" fontId="34" fillId="0" borderId="2" xfId="9" applyFont="1" applyBorder="1" applyAlignment="1">
      <alignment horizontal="left" vertical="center"/>
    </xf>
    <xf numFmtId="0" fontId="31" fillId="3" borderId="2" xfId="9" applyFont="1" applyFill="1" applyBorder="1" applyAlignment="1">
      <alignment horizontal="left" vertical="center"/>
    </xf>
    <xf numFmtId="49" fontId="3" fillId="3" borderId="2" xfId="11" applyNumberFormat="1" applyFont="1" applyFill="1" applyBorder="1" applyAlignment="1">
      <alignment horizontal="left" vertical="center" wrapText="1"/>
    </xf>
    <xf numFmtId="0" fontId="33" fillId="3" borderId="2" xfId="9" applyFont="1" applyFill="1" applyBorder="1" applyAlignment="1">
      <alignment horizontal="center" vertical="center" wrapText="1"/>
    </xf>
    <xf numFmtId="0" fontId="33" fillId="3" borderId="0" xfId="9" applyFont="1" applyFill="1" applyAlignment="1">
      <alignment horizontal="left" vertical="center"/>
    </xf>
    <xf numFmtId="0" fontId="34" fillId="0" borderId="2" xfId="2" applyFont="1" applyFill="1" applyBorder="1" applyAlignment="1">
      <alignment horizontal="left" vertical="center"/>
    </xf>
    <xf numFmtId="3" fontId="13" fillId="0" borderId="2" xfId="9" applyNumberFormat="1" applyFont="1" applyFill="1" applyBorder="1" applyAlignment="1">
      <alignment horizontal="center" vertical="center" wrapText="1"/>
    </xf>
    <xf numFmtId="0" fontId="34" fillId="0" borderId="2" xfId="10" applyFont="1" applyFill="1" applyBorder="1" applyAlignment="1">
      <alignment horizontal="left" vertical="center" wrapText="1"/>
    </xf>
    <xf numFmtId="0" fontId="33" fillId="0" borderId="2" xfId="9" applyFont="1" applyFill="1" applyBorder="1" applyAlignment="1">
      <alignment horizontal="center" vertical="center" wrapText="1"/>
    </xf>
    <xf numFmtId="3" fontId="33" fillId="0" borderId="2" xfId="9" applyNumberFormat="1" applyFont="1" applyFill="1" applyBorder="1" applyAlignment="1">
      <alignment horizontal="center" vertical="center" wrapText="1"/>
    </xf>
    <xf numFmtId="0" fontId="33" fillId="0" borderId="2" xfId="9" applyNumberFormat="1" applyFont="1" applyFill="1" applyBorder="1" applyAlignment="1">
      <alignment horizontal="left" vertical="center" wrapText="1"/>
    </xf>
    <xf numFmtId="0" fontId="33" fillId="4" borderId="2" xfId="9" applyFont="1" applyFill="1" applyBorder="1" applyAlignment="1">
      <alignment horizontal="left" vertical="center"/>
    </xf>
    <xf numFmtId="0" fontId="31" fillId="4" borderId="2" xfId="9" applyNumberFormat="1" applyFont="1" applyFill="1" applyBorder="1" applyAlignment="1">
      <alignment horizontal="left" vertical="center" wrapText="1"/>
    </xf>
    <xf numFmtId="0" fontId="32" fillId="4" borderId="2" xfId="9" applyFont="1" applyFill="1" applyBorder="1" applyAlignment="1">
      <alignment horizontal="center" vertical="center" wrapText="1"/>
    </xf>
    <xf numFmtId="0" fontId="34" fillId="0" borderId="2" xfId="9" applyNumberFormat="1" applyFont="1" applyFill="1" applyBorder="1" applyAlignment="1">
      <alignment horizontal="left" vertical="center" wrapText="1"/>
    </xf>
    <xf numFmtId="0" fontId="34" fillId="0" borderId="0" xfId="9" applyFont="1" applyFill="1" applyAlignment="1">
      <alignment horizontal="left" vertical="center"/>
    </xf>
    <xf numFmtId="49" fontId="2" fillId="4" borderId="2" xfId="11" applyNumberFormat="1" applyFont="1" applyFill="1" applyBorder="1" applyAlignment="1">
      <alignment horizontal="left" vertical="center" wrapText="1"/>
    </xf>
    <xf numFmtId="0" fontId="31" fillId="4" borderId="2" xfId="9" applyFont="1" applyFill="1" applyBorder="1" applyAlignment="1">
      <alignment horizontal="left" vertical="center" wrapText="1"/>
    </xf>
    <xf numFmtId="0" fontId="33" fillId="3" borderId="2" xfId="9" applyFont="1" applyFill="1" applyBorder="1" applyAlignment="1">
      <alignment horizontal="left" vertical="center"/>
    </xf>
    <xf numFmtId="0" fontId="31" fillId="4" borderId="2" xfId="9" applyFont="1" applyFill="1" applyBorder="1" applyAlignment="1">
      <alignment horizontal="center" vertical="center" wrapText="1"/>
    </xf>
    <xf numFmtId="3" fontId="31" fillId="4" borderId="2" xfId="9" applyNumberFormat="1" applyFont="1" applyFill="1" applyBorder="1" applyAlignment="1">
      <alignment horizontal="center" vertical="center" wrapText="1"/>
    </xf>
    <xf numFmtId="0" fontId="22" fillId="3" borderId="2" xfId="9" applyFont="1" applyFill="1" applyBorder="1" applyAlignment="1">
      <alignment horizontal="center" vertical="center" wrapText="1"/>
    </xf>
    <xf numFmtId="49" fontId="33" fillId="0" borderId="2" xfId="10" applyNumberFormat="1" applyFont="1" applyFill="1" applyBorder="1" applyAlignment="1">
      <alignment horizontal="left" vertical="center" wrapText="1"/>
    </xf>
    <xf numFmtId="49" fontId="16" fillId="0" borderId="2" xfId="10" applyNumberFormat="1" applyFont="1" applyFill="1" applyBorder="1" applyAlignment="1">
      <alignment horizontal="left" vertical="center" wrapText="1"/>
    </xf>
    <xf numFmtId="3" fontId="32" fillId="0" borderId="2" xfId="9" applyNumberFormat="1" applyFont="1" applyFill="1" applyBorder="1" applyAlignment="1">
      <alignment horizontal="center" vertical="center" wrapText="1"/>
    </xf>
    <xf numFmtId="0" fontId="32" fillId="0" borderId="2" xfId="9" applyFont="1" applyFill="1" applyBorder="1" applyAlignment="1">
      <alignment horizontal="center" vertical="center" wrapText="1"/>
    </xf>
    <xf numFmtId="49" fontId="31" fillId="4" borderId="2" xfId="10" applyNumberFormat="1" applyFont="1" applyFill="1" applyBorder="1" applyAlignment="1">
      <alignment horizontal="left" vertical="center" wrapText="1"/>
    </xf>
    <xf numFmtId="0" fontId="22" fillId="3" borderId="2" xfId="9" applyFont="1" applyFill="1" applyBorder="1" applyAlignment="1">
      <alignment horizontal="left" vertical="center" wrapText="1"/>
    </xf>
    <xf numFmtId="0" fontId="33" fillId="0" borderId="2" xfId="9" applyFont="1" applyFill="1" applyBorder="1" applyAlignment="1">
      <alignment horizontal="left" vertical="center" wrapText="1"/>
    </xf>
    <xf numFmtId="1" fontId="14" fillId="0" borderId="2" xfId="4" applyNumberFormat="1" applyFont="1" applyFill="1" applyBorder="1" applyAlignment="1">
      <alignment horizontal="center" vertical="center"/>
    </xf>
    <xf numFmtId="165" fontId="8" fillId="0" borderId="2" xfId="4" applyNumberFormat="1" applyFont="1" applyFill="1" applyBorder="1" applyAlignment="1">
      <alignment horizontal="center" vertical="center"/>
    </xf>
    <xf numFmtId="0" fontId="9" fillId="7" borderId="2" xfId="1" applyFont="1" applyFill="1" applyBorder="1" applyAlignment="1">
      <alignment horizontal="center" vertical="center"/>
    </xf>
    <xf numFmtId="0" fontId="7" fillId="7" borderId="2" xfId="2" applyFont="1" applyFill="1" applyBorder="1" applyAlignment="1">
      <alignment horizontal="left" vertical="center" wrapText="1"/>
    </xf>
    <xf numFmtId="3" fontId="12" fillId="7" borderId="2" xfId="4" applyNumberFormat="1" applyFont="1" applyFill="1" applyBorder="1" applyAlignment="1">
      <alignment horizontal="center" vertical="center"/>
    </xf>
    <xf numFmtId="165" fontId="12" fillId="7" borderId="2" xfId="4" applyNumberFormat="1" applyFont="1" applyFill="1" applyBorder="1" applyAlignment="1">
      <alignment horizontal="center" vertical="center"/>
    </xf>
    <xf numFmtId="165" fontId="8" fillId="3" borderId="2" xfId="4" applyNumberFormat="1" applyFont="1" applyFill="1" applyBorder="1" applyAlignment="1">
      <alignment horizontal="center" vertical="center"/>
    </xf>
    <xf numFmtId="1" fontId="12" fillId="0" borderId="2" xfId="4" applyNumberFormat="1" applyFont="1" applyFill="1" applyBorder="1" applyAlignment="1">
      <alignment horizontal="center" vertical="center"/>
    </xf>
    <xf numFmtId="165" fontId="12" fillId="0" borderId="2" xfId="4" applyNumberFormat="1" applyFont="1" applyFill="1" applyBorder="1" applyAlignment="1">
      <alignment horizontal="center" vertical="center"/>
    </xf>
    <xf numFmtId="1" fontId="12" fillId="7" borderId="2" xfId="4" applyNumberFormat="1" applyFont="1" applyFill="1" applyBorder="1" applyAlignment="1">
      <alignment horizontal="center" vertical="center"/>
    </xf>
    <xf numFmtId="165" fontId="14" fillId="0" borderId="2" xfId="4" applyNumberFormat="1" applyFont="1" applyFill="1" applyBorder="1" applyAlignment="1">
      <alignment horizontal="center" vertical="center"/>
    </xf>
    <xf numFmtId="0" fontId="12" fillId="7" borderId="2" xfId="1" applyFont="1" applyFill="1" applyBorder="1" applyAlignment="1">
      <alignment horizontal="center" vertical="center"/>
    </xf>
    <xf numFmtId="2" fontId="13" fillId="0" borderId="2" xfId="1" applyNumberFormat="1" applyFont="1" applyFill="1" applyBorder="1" applyAlignment="1">
      <alignment horizontal="center" vertical="center"/>
    </xf>
    <xf numFmtId="4" fontId="13" fillId="0" borderId="2" xfId="1" applyNumberFormat="1" applyFont="1" applyFill="1" applyBorder="1" applyAlignment="1">
      <alignment horizontal="center" vertical="center"/>
    </xf>
    <xf numFmtId="165" fontId="13" fillId="0" borderId="2" xfId="1" applyNumberFormat="1" applyFont="1" applyFill="1" applyBorder="1" applyAlignment="1">
      <alignment horizontal="center" vertical="center"/>
    </xf>
    <xf numFmtId="0" fontId="15" fillId="0" borderId="2" xfId="1" applyFont="1" applyFill="1" applyBorder="1" applyAlignment="1">
      <alignment horizontal="left" vertical="center" wrapText="1"/>
    </xf>
    <xf numFmtId="1" fontId="15" fillId="0" borderId="2" xfId="1" applyNumberFormat="1" applyFont="1" applyFill="1" applyBorder="1" applyAlignment="1">
      <alignment horizontal="center" vertical="center"/>
    </xf>
    <xf numFmtId="165" fontId="15" fillId="0" borderId="2" xfId="1" applyNumberFormat="1" applyFont="1" applyFill="1" applyBorder="1" applyAlignment="1">
      <alignment horizontal="center" vertical="center"/>
    </xf>
    <xf numFmtId="1" fontId="15" fillId="0" borderId="2" xfId="1" applyNumberFormat="1" applyFont="1" applyFill="1" applyBorder="1" applyAlignment="1">
      <alignment horizontal="center" vertical="center" wrapText="1"/>
    </xf>
    <xf numFmtId="2" fontId="15" fillId="0" borderId="2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0" fontId="26" fillId="0" borderId="2" xfId="0" applyNumberFormat="1" applyFont="1" applyFill="1" applyBorder="1" applyAlignment="1">
      <alignment horizontal="center" vertical="center" wrapText="1"/>
    </xf>
    <xf numFmtId="0" fontId="26" fillId="0" borderId="2" xfId="0" applyNumberFormat="1" applyFont="1" applyFill="1" applyBorder="1" applyAlignment="1">
      <alignment horizontal="left" vertical="center" wrapText="1"/>
    </xf>
    <xf numFmtId="0" fontId="26" fillId="4" borderId="2" xfId="0" applyNumberFormat="1" applyFont="1" applyFill="1" applyBorder="1" applyAlignment="1">
      <alignment horizontal="center" vertical="center" wrapText="1"/>
    </xf>
    <xf numFmtId="0" fontId="26" fillId="7" borderId="2" xfId="0" applyNumberFormat="1" applyFont="1" applyFill="1" applyBorder="1" applyAlignment="1">
      <alignment horizontal="center" vertical="center" wrapText="1"/>
    </xf>
    <xf numFmtId="0" fontId="28" fillId="0" borderId="2" xfId="0" applyNumberFormat="1" applyFont="1" applyFill="1" applyBorder="1" applyAlignment="1">
      <alignment horizontal="center" vertical="center" wrapText="1"/>
    </xf>
    <xf numFmtId="165" fontId="26" fillId="0" borderId="2" xfId="0" applyNumberFormat="1" applyFont="1" applyFill="1" applyBorder="1" applyAlignment="1">
      <alignment horizontal="center" vertical="center" wrapText="1"/>
    </xf>
    <xf numFmtId="165" fontId="26" fillId="9" borderId="2" xfId="0" applyNumberFormat="1" applyFont="1" applyFill="1" applyBorder="1" applyAlignment="1">
      <alignment horizontal="center" vertical="center" wrapText="1"/>
    </xf>
    <xf numFmtId="165" fontId="26" fillId="7" borderId="2" xfId="0" applyNumberFormat="1" applyFont="1" applyFill="1" applyBorder="1" applyAlignment="1">
      <alignment horizontal="center" vertical="center" wrapText="1"/>
    </xf>
    <xf numFmtId="165" fontId="26" fillId="4" borderId="2" xfId="0" applyNumberFormat="1" applyFont="1" applyFill="1" applyBorder="1" applyAlignment="1">
      <alignment horizontal="center" vertical="center" wrapText="1"/>
    </xf>
    <xf numFmtId="0" fontId="26" fillId="0" borderId="2" xfId="0" applyNumberFormat="1" applyFont="1" applyFill="1" applyBorder="1" applyAlignment="1">
      <alignment horizontal="left" vertical="center" wrapText="1" indent="1"/>
    </xf>
    <xf numFmtId="165" fontId="37" fillId="0" borderId="2" xfId="0" applyNumberFormat="1" applyFont="1" applyFill="1" applyBorder="1" applyAlignment="1">
      <alignment horizontal="center" vertical="center" wrapText="1"/>
    </xf>
    <xf numFmtId="165" fontId="37" fillId="4" borderId="2" xfId="0" applyNumberFormat="1" applyFont="1" applyFill="1" applyBorder="1" applyAlignment="1">
      <alignment horizontal="center" vertical="center" wrapText="1"/>
    </xf>
    <xf numFmtId="165" fontId="37" fillId="7" borderId="2" xfId="0" applyNumberFormat="1" applyFont="1" applyFill="1" applyBorder="1" applyAlignment="1">
      <alignment horizontal="center" vertical="center" wrapText="1"/>
    </xf>
    <xf numFmtId="0" fontId="37" fillId="0" borderId="2" xfId="0" applyNumberFormat="1" applyFont="1" applyFill="1" applyBorder="1" applyAlignment="1">
      <alignment horizontal="left" vertical="center" wrapText="1" indent="2"/>
    </xf>
    <xf numFmtId="0" fontId="37" fillId="0" borderId="2" xfId="0" applyNumberFormat="1" applyFont="1" applyFill="1" applyBorder="1" applyAlignment="1">
      <alignment horizontal="left" vertical="center" wrapText="1" indent="3"/>
    </xf>
    <xf numFmtId="0" fontId="38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left" vertical="center"/>
    </xf>
    <xf numFmtId="0" fontId="27" fillId="12" borderId="0" xfId="0" applyFont="1" applyFill="1" applyAlignment="1">
      <alignment horizontal="center" vertical="center"/>
    </xf>
    <xf numFmtId="0" fontId="27" fillId="12" borderId="0" xfId="0" applyFont="1" applyFill="1" applyAlignment="1">
      <alignment horizontal="left" vertical="center"/>
    </xf>
    <xf numFmtId="0" fontId="0" fillId="12" borderId="0" xfId="0" applyFill="1"/>
    <xf numFmtId="0" fontId="38" fillId="12" borderId="0" xfId="0" applyFont="1" applyFill="1" applyAlignment="1">
      <alignment horizontal="center" vertical="center"/>
    </xf>
    <xf numFmtId="167" fontId="27" fillId="12" borderId="0" xfId="0" applyNumberFormat="1" applyFont="1" applyFill="1" applyAlignment="1">
      <alignment horizontal="center" vertical="center"/>
    </xf>
    <xf numFmtId="165" fontId="27" fillId="12" borderId="0" xfId="0" applyNumberFormat="1" applyFont="1" applyFill="1" applyAlignment="1">
      <alignment horizontal="center" vertical="center"/>
    </xf>
    <xf numFmtId="165" fontId="0" fillId="12" borderId="0" xfId="0" applyNumberFormat="1" applyFill="1"/>
    <xf numFmtId="0" fontId="39" fillId="12" borderId="0" xfId="0" applyFont="1" applyFill="1" applyAlignment="1">
      <alignment horizontal="center" vertical="center"/>
    </xf>
    <xf numFmtId="0" fontId="39" fillId="12" borderId="0" xfId="0" applyFont="1" applyFill="1"/>
    <xf numFmtId="0" fontId="39" fillId="12" borderId="0" xfId="0" applyFont="1" applyFill="1" applyAlignment="1">
      <alignment horizontal="left" vertical="center"/>
    </xf>
    <xf numFmtId="165" fontId="39" fillId="12" borderId="0" xfId="0" applyNumberFormat="1" applyFont="1" applyFill="1" applyAlignment="1">
      <alignment horizontal="center" vertical="center"/>
    </xf>
    <xf numFmtId="0" fontId="8" fillId="13" borderId="2" xfId="1" applyFont="1" applyFill="1" applyBorder="1" applyAlignment="1">
      <alignment horizontal="center" vertical="center"/>
    </xf>
    <xf numFmtId="0" fontId="10" fillId="13" borderId="2" xfId="1" applyFont="1" applyFill="1" applyBorder="1" applyAlignment="1">
      <alignment vertical="center" wrapText="1"/>
    </xf>
    <xf numFmtId="1" fontId="8" fillId="13" borderId="2" xfId="2" applyNumberFormat="1" applyFont="1" applyFill="1" applyBorder="1" applyAlignment="1">
      <alignment horizontal="center" vertical="center"/>
    </xf>
    <xf numFmtId="2" fontId="8" fillId="13" borderId="2" xfId="2" applyNumberFormat="1" applyFont="1" applyFill="1" applyBorder="1" applyAlignment="1">
      <alignment horizontal="center" vertical="center"/>
    </xf>
    <xf numFmtId="4" fontId="8" fillId="13" borderId="2" xfId="3" applyNumberFormat="1" applyFont="1" applyFill="1" applyBorder="1" applyAlignment="1">
      <alignment horizontal="center" vertical="center"/>
    </xf>
    <xf numFmtId="0" fontId="3" fillId="13" borderId="0" xfId="1" applyFont="1" applyFill="1" applyBorder="1" applyAlignment="1">
      <alignment vertical="center"/>
    </xf>
    <xf numFmtId="0" fontId="9" fillId="3" borderId="2" xfId="1" applyFont="1" applyFill="1" applyBorder="1" applyAlignment="1">
      <alignment horizontal="center" vertical="center"/>
    </xf>
    <xf numFmtId="49" fontId="7" fillId="3" borderId="2" xfId="1" applyNumberFormat="1" applyFont="1" applyFill="1" applyBorder="1" applyAlignment="1">
      <alignment vertical="center" wrapText="1"/>
    </xf>
    <xf numFmtId="1" fontId="9" fillId="3" borderId="2" xfId="2" applyNumberFormat="1" applyFont="1" applyFill="1" applyBorder="1" applyAlignment="1">
      <alignment horizontal="center" vertical="center"/>
    </xf>
    <xf numFmtId="4" fontId="9" fillId="3" borderId="2" xfId="2" applyNumberFormat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10" fillId="3" borderId="2" xfId="1" applyFont="1" applyFill="1" applyBorder="1" applyAlignment="1">
      <alignment vertical="center" wrapText="1"/>
    </xf>
    <xf numFmtId="1" fontId="8" fillId="3" borderId="2" xfId="2" applyNumberFormat="1" applyFont="1" applyFill="1" applyBorder="1" applyAlignment="1">
      <alignment horizontal="center" vertical="center"/>
    </xf>
    <xf numFmtId="2" fontId="8" fillId="3" borderId="2" xfId="2" applyNumberFormat="1" applyFont="1" applyFill="1" applyBorder="1" applyAlignment="1">
      <alignment horizontal="center" vertical="center"/>
    </xf>
    <xf numFmtId="4" fontId="8" fillId="3" borderId="2" xfId="3" applyNumberFormat="1" applyFont="1" applyFill="1" applyBorder="1" applyAlignment="1">
      <alignment horizontal="center" vertical="center"/>
    </xf>
    <xf numFmtId="0" fontId="10" fillId="3" borderId="2" xfId="1" applyFont="1" applyFill="1" applyBorder="1" applyAlignment="1">
      <alignment horizontal="left" vertical="center" wrapText="1"/>
    </xf>
    <xf numFmtId="0" fontId="7" fillId="3" borderId="0" xfId="1" applyFont="1" applyFill="1" applyBorder="1" applyAlignment="1">
      <alignment vertical="top"/>
    </xf>
    <xf numFmtId="0" fontId="10" fillId="3" borderId="0" xfId="1" applyFont="1" applyFill="1" applyBorder="1" applyAlignment="1">
      <alignment vertical="top"/>
    </xf>
    <xf numFmtId="0" fontId="7" fillId="0" borderId="2" xfId="2" applyFont="1" applyFill="1" applyBorder="1" applyAlignment="1">
      <alignment horizontal="left" vertical="center" wrapText="1"/>
    </xf>
    <xf numFmtId="1" fontId="9" fillId="0" borderId="2" xfId="1" applyNumberFormat="1" applyFont="1" applyFill="1" applyBorder="1" applyAlignment="1">
      <alignment horizontal="center" vertical="center"/>
    </xf>
    <xf numFmtId="0" fontId="8" fillId="14" borderId="2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 wrapText="1"/>
    </xf>
    <xf numFmtId="0" fontId="15" fillId="14" borderId="2" xfId="1" applyFont="1" applyFill="1" applyBorder="1" applyAlignment="1">
      <alignment horizontal="center" vertical="center" wrapText="1"/>
    </xf>
    <xf numFmtId="0" fontId="19" fillId="0" borderId="4" xfId="1" applyFont="1" applyBorder="1" applyAlignment="1">
      <alignment horizontal="center" vertical="center" wrapText="1"/>
    </xf>
    <xf numFmtId="0" fontId="19" fillId="0" borderId="4" xfId="9" applyFont="1" applyBorder="1" applyAlignment="1">
      <alignment horizontal="center" vertical="center" wrapText="1"/>
    </xf>
    <xf numFmtId="0" fontId="19" fillId="0" borderId="5" xfId="9" applyFont="1" applyBorder="1" applyAlignment="1">
      <alignment horizontal="center" vertical="center" wrapText="1"/>
    </xf>
    <xf numFmtId="0" fontId="19" fillId="0" borderId="6" xfId="9" applyFont="1" applyBorder="1" applyAlignment="1">
      <alignment horizontal="center" vertical="center" wrapText="1"/>
    </xf>
    <xf numFmtId="0" fontId="19" fillId="0" borderId="7" xfId="9" applyFont="1" applyBorder="1" applyAlignment="1">
      <alignment horizontal="center" vertical="center" wrapText="1"/>
    </xf>
    <xf numFmtId="0" fontId="8" fillId="15" borderId="0" xfId="1" applyFont="1" applyFill="1" applyBorder="1" applyAlignment="1">
      <alignment horizontal="left" vertical="center" indent="1"/>
    </xf>
    <xf numFmtId="0" fontId="17" fillId="15" borderId="0" xfId="1" applyFont="1" applyFill="1" applyBorder="1" applyAlignment="1">
      <alignment horizontal="center" vertical="center"/>
    </xf>
    <xf numFmtId="1" fontId="9" fillId="16" borderId="2" xfId="4" applyNumberFormat="1" applyFont="1" applyFill="1" applyBorder="1" applyAlignment="1">
      <alignment horizontal="center" vertical="center"/>
    </xf>
    <xf numFmtId="0" fontId="7" fillId="16" borderId="2" xfId="2" applyFont="1" applyFill="1" applyBorder="1" applyAlignment="1">
      <alignment horizontal="left" vertical="center" wrapText="1"/>
    </xf>
    <xf numFmtId="4" fontId="9" fillId="16" borderId="2" xfId="4" applyNumberFormat="1" applyFont="1" applyFill="1" applyBorder="1" applyAlignment="1">
      <alignment horizontal="center" vertical="center"/>
    </xf>
    <xf numFmtId="1" fontId="9" fillId="17" borderId="2" xfId="4" applyNumberFormat="1" applyFont="1" applyFill="1" applyBorder="1" applyAlignment="1">
      <alignment horizontal="center" vertical="center"/>
    </xf>
    <xf numFmtId="0" fontId="7" fillId="17" borderId="2" xfId="2" applyFont="1" applyFill="1" applyBorder="1" applyAlignment="1">
      <alignment horizontal="left" vertical="center" wrapText="1"/>
    </xf>
    <xf numFmtId="4" fontId="9" fillId="17" borderId="2" xfId="4" applyNumberFormat="1" applyFont="1" applyFill="1" applyBorder="1" applyAlignment="1">
      <alignment horizontal="center" vertical="center"/>
    </xf>
    <xf numFmtId="0" fontId="8" fillId="17" borderId="2" xfId="1" applyFont="1" applyFill="1" applyBorder="1" applyAlignment="1">
      <alignment horizontal="center" vertical="center"/>
    </xf>
    <xf numFmtId="0" fontId="15" fillId="17" borderId="2" xfId="1" applyFont="1" applyFill="1" applyBorder="1" applyAlignment="1">
      <alignment horizontal="center" vertical="center" wrapText="1"/>
    </xf>
    <xf numFmtId="0" fontId="7" fillId="17" borderId="0" xfId="1" applyFont="1" applyFill="1" applyBorder="1" applyAlignment="1">
      <alignment vertical="center" wrapText="1"/>
    </xf>
    <xf numFmtId="0" fontId="7" fillId="17" borderId="0" xfId="1" applyFont="1" applyFill="1" applyBorder="1" applyAlignment="1">
      <alignment horizontal="center" vertical="center" wrapText="1"/>
    </xf>
    <xf numFmtId="0" fontId="7" fillId="17" borderId="1" xfId="1" applyFont="1" applyFill="1" applyBorder="1" applyAlignment="1">
      <alignment horizontal="center" vertical="center" wrapText="1"/>
    </xf>
    <xf numFmtId="1" fontId="9" fillId="16" borderId="2" xfId="2" applyNumberFormat="1" applyFont="1" applyFill="1" applyBorder="1" applyAlignment="1">
      <alignment horizontal="center" vertical="center"/>
    </xf>
    <xf numFmtId="4" fontId="9" fillId="16" borderId="2" xfId="2" applyNumberFormat="1" applyFont="1" applyFill="1" applyBorder="1" applyAlignment="1">
      <alignment horizontal="center" vertical="center"/>
    </xf>
    <xf numFmtId="0" fontId="9" fillId="16" borderId="2" xfId="1" applyFont="1" applyFill="1" applyBorder="1" applyAlignment="1">
      <alignment horizontal="center" vertical="center"/>
    </xf>
    <xf numFmtId="2" fontId="9" fillId="16" borderId="2" xfId="4" applyNumberFormat="1" applyFont="1" applyFill="1" applyBorder="1" applyAlignment="1">
      <alignment horizontal="center" vertical="center"/>
    </xf>
    <xf numFmtId="0" fontId="2" fillId="16" borderId="2" xfId="2" applyFont="1" applyFill="1" applyBorder="1" applyAlignment="1">
      <alignment horizontal="left" vertical="center" wrapText="1"/>
    </xf>
    <xf numFmtId="0" fontId="40" fillId="16" borderId="2" xfId="2" applyFont="1" applyFill="1" applyBorder="1" applyAlignment="1">
      <alignment horizontal="left" vertical="center" wrapText="1"/>
    </xf>
    <xf numFmtId="4" fontId="9" fillId="16" borderId="2" xfId="3" applyNumberFormat="1" applyFont="1" applyFill="1" applyBorder="1" applyAlignment="1">
      <alignment horizontal="center" vertical="center"/>
    </xf>
    <xf numFmtId="49" fontId="7" fillId="16" borderId="2" xfId="1" applyNumberFormat="1" applyFont="1" applyFill="1" applyBorder="1" applyAlignment="1">
      <alignment vertical="center" wrapText="1"/>
    </xf>
    <xf numFmtId="0" fontId="7" fillId="15" borderId="3" xfId="1" applyFont="1" applyFill="1" applyBorder="1" applyAlignment="1">
      <alignment vertical="center" wrapText="1"/>
    </xf>
    <xf numFmtId="0" fontId="7" fillId="15" borderId="2" xfId="1" applyFont="1" applyFill="1" applyBorder="1" applyAlignment="1">
      <alignment vertical="center" wrapText="1"/>
    </xf>
    <xf numFmtId="0" fontId="7" fillId="15" borderId="2" xfId="1" applyFont="1" applyFill="1" applyBorder="1" applyAlignment="1">
      <alignment horizontal="center" vertical="center" wrapText="1"/>
    </xf>
    <xf numFmtId="4" fontId="2" fillId="15" borderId="0" xfId="1" applyNumberFormat="1" applyFont="1" applyFill="1" applyBorder="1" applyAlignment="1">
      <alignment horizontal="right" vertical="center"/>
    </xf>
    <xf numFmtId="0" fontId="2" fillId="15" borderId="0" xfId="1" applyFont="1" applyFill="1" applyBorder="1" applyAlignment="1">
      <alignment vertical="center"/>
    </xf>
    <xf numFmtId="0" fontId="7" fillId="15" borderId="3" xfId="6" applyFont="1" applyFill="1" applyBorder="1" applyAlignment="1">
      <alignment horizontal="center" vertical="center"/>
    </xf>
    <xf numFmtId="0" fontId="7" fillId="15" borderId="2" xfId="6" applyFont="1" applyFill="1" applyBorder="1" applyAlignment="1">
      <alignment horizontal="center" vertical="center"/>
    </xf>
    <xf numFmtId="0" fontId="7" fillId="15" borderId="2" xfId="6" applyFont="1" applyFill="1" applyBorder="1" applyAlignment="1">
      <alignment horizontal="center" vertical="center" wrapText="1"/>
    </xf>
    <xf numFmtId="1" fontId="7" fillId="15" borderId="2" xfId="1" applyNumberFormat="1" applyFont="1" applyFill="1" applyBorder="1" applyAlignment="1">
      <alignment horizontal="center" vertical="center" wrapText="1"/>
    </xf>
    <xf numFmtId="0" fontId="10" fillId="15" borderId="3" xfId="6" applyFont="1" applyFill="1" applyBorder="1" applyAlignment="1">
      <alignment horizontal="center" vertical="center"/>
    </xf>
    <xf numFmtId="0" fontId="10" fillId="15" borderId="2" xfId="6" applyFont="1" applyFill="1" applyBorder="1" applyAlignment="1">
      <alignment vertical="center"/>
    </xf>
    <xf numFmtId="3" fontId="8" fillId="15" borderId="2" xfId="6" applyNumberFormat="1" applyFont="1" applyFill="1" applyBorder="1" applyAlignment="1">
      <alignment horizontal="center" vertical="center"/>
    </xf>
    <xf numFmtId="0" fontId="10" fillId="15" borderId="2" xfId="6" applyFont="1" applyFill="1" applyBorder="1" applyAlignment="1">
      <alignment vertical="center" wrapText="1"/>
    </xf>
    <xf numFmtId="0" fontId="7" fillId="15" borderId="3" xfId="6" applyFont="1" applyFill="1" applyBorder="1" applyAlignment="1">
      <alignment horizontal="left" vertical="center"/>
    </xf>
    <xf numFmtId="0" fontId="7" fillId="15" borderId="2" xfId="6" applyFont="1" applyFill="1" applyBorder="1" applyAlignment="1">
      <alignment horizontal="left" vertical="center"/>
    </xf>
    <xf numFmtId="3" fontId="9" fillId="15" borderId="2" xfId="6" applyNumberFormat="1" applyFont="1" applyFill="1" applyBorder="1" applyAlignment="1">
      <alignment horizontal="center" vertical="center"/>
    </xf>
    <xf numFmtId="0" fontId="9" fillId="17" borderId="2" xfId="1" applyFont="1" applyFill="1" applyBorder="1" applyAlignment="1">
      <alignment horizontal="center" vertical="center"/>
    </xf>
    <xf numFmtId="49" fontId="7" fillId="17" borderId="2" xfId="1" applyNumberFormat="1" applyFont="1" applyFill="1" applyBorder="1" applyAlignment="1">
      <alignment vertical="center" wrapText="1"/>
    </xf>
    <xf numFmtId="1" fontId="9" fillId="17" borderId="2" xfId="2" applyNumberFormat="1" applyFont="1" applyFill="1" applyBorder="1" applyAlignment="1">
      <alignment horizontal="center" vertical="center"/>
    </xf>
    <xf numFmtId="4" fontId="9" fillId="17" borderId="2" xfId="2" applyNumberFormat="1" applyFont="1" applyFill="1" applyBorder="1" applyAlignment="1">
      <alignment horizontal="center" vertical="center"/>
    </xf>
  </cellXfs>
  <cellStyles count="13">
    <cellStyle name="Bad 2" xfId="12"/>
    <cellStyle name="Comma 2" xfId="5"/>
    <cellStyle name="Comma 5 2" xfId="4"/>
    <cellStyle name="Comma 6" xfId="3"/>
    <cellStyle name="Normal" xfId="0" builtinId="0"/>
    <cellStyle name="Normal 102" xfId="8"/>
    <cellStyle name="Normal 2" xfId="7"/>
    <cellStyle name="Normal 2 2" xfId="1"/>
    <cellStyle name="Normal 2 2 2" xfId="11"/>
    <cellStyle name="Normal 2 3" xfId="10"/>
    <cellStyle name="Normal 3" xfId="6"/>
    <cellStyle name="Normal 4" xfId="9"/>
    <cellStyle name="Normal 5" xfId="2"/>
  </cellStyles>
  <dxfs count="0"/>
  <tableStyles count="0" defaultTableStyle="TableStyleMedium2" defaultPivotStyle="PivotStyleLight16"/>
  <colors>
    <mruColors>
      <color rgb="FF6699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1.xml"/><Relationship Id="rId117" Type="http://schemas.openxmlformats.org/officeDocument/2006/relationships/externalLink" Target="externalLinks/externalLink112.xml"/><Relationship Id="rId21" Type="http://schemas.openxmlformats.org/officeDocument/2006/relationships/externalLink" Target="externalLinks/externalLink16.xml"/><Relationship Id="rId42" Type="http://schemas.openxmlformats.org/officeDocument/2006/relationships/externalLink" Target="externalLinks/externalLink37.xml"/><Relationship Id="rId47" Type="http://schemas.openxmlformats.org/officeDocument/2006/relationships/externalLink" Target="externalLinks/externalLink42.xml"/><Relationship Id="rId63" Type="http://schemas.openxmlformats.org/officeDocument/2006/relationships/externalLink" Target="externalLinks/externalLink58.xml"/><Relationship Id="rId68" Type="http://schemas.openxmlformats.org/officeDocument/2006/relationships/externalLink" Target="externalLinks/externalLink63.xml"/><Relationship Id="rId84" Type="http://schemas.openxmlformats.org/officeDocument/2006/relationships/externalLink" Target="externalLinks/externalLink79.xml"/><Relationship Id="rId89" Type="http://schemas.openxmlformats.org/officeDocument/2006/relationships/externalLink" Target="externalLinks/externalLink84.xml"/><Relationship Id="rId112" Type="http://schemas.openxmlformats.org/officeDocument/2006/relationships/externalLink" Target="externalLinks/externalLink107.xml"/><Relationship Id="rId133" Type="http://schemas.openxmlformats.org/officeDocument/2006/relationships/styles" Target="styles.xml"/><Relationship Id="rId16" Type="http://schemas.openxmlformats.org/officeDocument/2006/relationships/externalLink" Target="externalLinks/externalLink11.xml"/><Relationship Id="rId107" Type="http://schemas.openxmlformats.org/officeDocument/2006/relationships/externalLink" Target="externalLinks/externalLink102.xml"/><Relationship Id="rId11" Type="http://schemas.openxmlformats.org/officeDocument/2006/relationships/externalLink" Target="externalLinks/externalLink6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53" Type="http://schemas.openxmlformats.org/officeDocument/2006/relationships/externalLink" Target="externalLinks/externalLink48.xml"/><Relationship Id="rId58" Type="http://schemas.openxmlformats.org/officeDocument/2006/relationships/externalLink" Target="externalLinks/externalLink53.xml"/><Relationship Id="rId74" Type="http://schemas.openxmlformats.org/officeDocument/2006/relationships/externalLink" Target="externalLinks/externalLink69.xml"/><Relationship Id="rId79" Type="http://schemas.openxmlformats.org/officeDocument/2006/relationships/externalLink" Target="externalLinks/externalLink74.xml"/><Relationship Id="rId102" Type="http://schemas.openxmlformats.org/officeDocument/2006/relationships/externalLink" Target="externalLinks/externalLink97.xml"/><Relationship Id="rId123" Type="http://schemas.openxmlformats.org/officeDocument/2006/relationships/externalLink" Target="externalLinks/externalLink118.xml"/><Relationship Id="rId128" Type="http://schemas.openxmlformats.org/officeDocument/2006/relationships/externalLink" Target="externalLinks/externalLink123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85.xml"/><Relationship Id="rId95" Type="http://schemas.openxmlformats.org/officeDocument/2006/relationships/externalLink" Target="externalLinks/externalLink90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externalLink" Target="externalLinks/externalLink38.xml"/><Relationship Id="rId48" Type="http://schemas.openxmlformats.org/officeDocument/2006/relationships/externalLink" Target="externalLinks/externalLink43.xml"/><Relationship Id="rId56" Type="http://schemas.openxmlformats.org/officeDocument/2006/relationships/externalLink" Target="externalLinks/externalLink51.xml"/><Relationship Id="rId64" Type="http://schemas.openxmlformats.org/officeDocument/2006/relationships/externalLink" Target="externalLinks/externalLink59.xml"/><Relationship Id="rId69" Type="http://schemas.openxmlformats.org/officeDocument/2006/relationships/externalLink" Target="externalLinks/externalLink64.xml"/><Relationship Id="rId77" Type="http://schemas.openxmlformats.org/officeDocument/2006/relationships/externalLink" Target="externalLinks/externalLink72.xml"/><Relationship Id="rId100" Type="http://schemas.openxmlformats.org/officeDocument/2006/relationships/externalLink" Target="externalLinks/externalLink95.xml"/><Relationship Id="rId105" Type="http://schemas.openxmlformats.org/officeDocument/2006/relationships/externalLink" Target="externalLinks/externalLink100.xml"/><Relationship Id="rId113" Type="http://schemas.openxmlformats.org/officeDocument/2006/relationships/externalLink" Target="externalLinks/externalLink108.xml"/><Relationship Id="rId118" Type="http://schemas.openxmlformats.org/officeDocument/2006/relationships/externalLink" Target="externalLinks/externalLink113.xml"/><Relationship Id="rId126" Type="http://schemas.openxmlformats.org/officeDocument/2006/relationships/externalLink" Target="externalLinks/externalLink121.xml"/><Relationship Id="rId134" Type="http://schemas.openxmlformats.org/officeDocument/2006/relationships/sharedStrings" Target="sharedStrings.xml"/><Relationship Id="rId8" Type="http://schemas.openxmlformats.org/officeDocument/2006/relationships/externalLink" Target="externalLinks/externalLink3.xml"/><Relationship Id="rId51" Type="http://schemas.openxmlformats.org/officeDocument/2006/relationships/externalLink" Target="externalLinks/externalLink46.xml"/><Relationship Id="rId72" Type="http://schemas.openxmlformats.org/officeDocument/2006/relationships/externalLink" Target="externalLinks/externalLink67.xml"/><Relationship Id="rId80" Type="http://schemas.openxmlformats.org/officeDocument/2006/relationships/externalLink" Target="externalLinks/externalLink75.xml"/><Relationship Id="rId85" Type="http://schemas.openxmlformats.org/officeDocument/2006/relationships/externalLink" Target="externalLinks/externalLink80.xml"/><Relationship Id="rId93" Type="http://schemas.openxmlformats.org/officeDocument/2006/relationships/externalLink" Target="externalLinks/externalLink88.xml"/><Relationship Id="rId98" Type="http://schemas.openxmlformats.org/officeDocument/2006/relationships/externalLink" Target="externalLinks/externalLink93.xml"/><Relationship Id="rId121" Type="http://schemas.openxmlformats.org/officeDocument/2006/relationships/externalLink" Target="externalLinks/externalLink116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46" Type="http://schemas.openxmlformats.org/officeDocument/2006/relationships/externalLink" Target="externalLinks/externalLink41.xml"/><Relationship Id="rId59" Type="http://schemas.openxmlformats.org/officeDocument/2006/relationships/externalLink" Target="externalLinks/externalLink54.xml"/><Relationship Id="rId67" Type="http://schemas.openxmlformats.org/officeDocument/2006/relationships/externalLink" Target="externalLinks/externalLink62.xml"/><Relationship Id="rId103" Type="http://schemas.openxmlformats.org/officeDocument/2006/relationships/externalLink" Target="externalLinks/externalLink98.xml"/><Relationship Id="rId108" Type="http://schemas.openxmlformats.org/officeDocument/2006/relationships/externalLink" Target="externalLinks/externalLink103.xml"/><Relationship Id="rId116" Type="http://schemas.openxmlformats.org/officeDocument/2006/relationships/externalLink" Target="externalLinks/externalLink111.xml"/><Relationship Id="rId124" Type="http://schemas.openxmlformats.org/officeDocument/2006/relationships/externalLink" Target="externalLinks/externalLink119.xml"/><Relationship Id="rId129" Type="http://schemas.openxmlformats.org/officeDocument/2006/relationships/externalLink" Target="externalLinks/externalLink124.xml"/><Relationship Id="rId20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36.xml"/><Relationship Id="rId54" Type="http://schemas.openxmlformats.org/officeDocument/2006/relationships/externalLink" Target="externalLinks/externalLink49.xml"/><Relationship Id="rId62" Type="http://schemas.openxmlformats.org/officeDocument/2006/relationships/externalLink" Target="externalLinks/externalLink57.xml"/><Relationship Id="rId70" Type="http://schemas.openxmlformats.org/officeDocument/2006/relationships/externalLink" Target="externalLinks/externalLink65.xml"/><Relationship Id="rId75" Type="http://schemas.openxmlformats.org/officeDocument/2006/relationships/externalLink" Target="externalLinks/externalLink70.xml"/><Relationship Id="rId83" Type="http://schemas.openxmlformats.org/officeDocument/2006/relationships/externalLink" Target="externalLinks/externalLink78.xml"/><Relationship Id="rId88" Type="http://schemas.openxmlformats.org/officeDocument/2006/relationships/externalLink" Target="externalLinks/externalLink83.xml"/><Relationship Id="rId91" Type="http://schemas.openxmlformats.org/officeDocument/2006/relationships/externalLink" Target="externalLinks/externalLink86.xml"/><Relationship Id="rId96" Type="http://schemas.openxmlformats.org/officeDocument/2006/relationships/externalLink" Target="externalLinks/externalLink91.xml"/><Relationship Id="rId111" Type="http://schemas.openxmlformats.org/officeDocument/2006/relationships/externalLink" Target="externalLinks/externalLink106.xml"/><Relationship Id="rId13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49" Type="http://schemas.openxmlformats.org/officeDocument/2006/relationships/externalLink" Target="externalLinks/externalLink44.xml"/><Relationship Id="rId57" Type="http://schemas.openxmlformats.org/officeDocument/2006/relationships/externalLink" Target="externalLinks/externalLink52.xml"/><Relationship Id="rId106" Type="http://schemas.openxmlformats.org/officeDocument/2006/relationships/externalLink" Target="externalLinks/externalLink101.xml"/><Relationship Id="rId114" Type="http://schemas.openxmlformats.org/officeDocument/2006/relationships/externalLink" Target="externalLinks/externalLink109.xml"/><Relationship Id="rId119" Type="http://schemas.openxmlformats.org/officeDocument/2006/relationships/externalLink" Target="externalLinks/externalLink114.xml"/><Relationship Id="rId127" Type="http://schemas.openxmlformats.org/officeDocument/2006/relationships/externalLink" Target="externalLinks/externalLink122.xml"/><Relationship Id="rId10" Type="http://schemas.openxmlformats.org/officeDocument/2006/relationships/externalLink" Target="externalLinks/externalLink5.xml"/><Relationship Id="rId31" Type="http://schemas.openxmlformats.org/officeDocument/2006/relationships/externalLink" Target="externalLinks/externalLink26.xml"/><Relationship Id="rId44" Type="http://schemas.openxmlformats.org/officeDocument/2006/relationships/externalLink" Target="externalLinks/externalLink39.xml"/><Relationship Id="rId52" Type="http://schemas.openxmlformats.org/officeDocument/2006/relationships/externalLink" Target="externalLinks/externalLink47.xml"/><Relationship Id="rId60" Type="http://schemas.openxmlformats.org/officeDocument/2006/relationships/externalLink" Target="externalLinks/externalLink55.xml"/><Relationship Id="rId65" Type="http://schemas.openxmlformats.org/officeDocument/2006/relationships/externalLink" Target="externalLinks/externalLink60.xml"/><Relationship Id="rId73" Type="http://schemas.openxmlformats.org/officeDocument/2006/relationships/externalLink" Target="externalLinks/externalLink68.xml"/><Relationship Id="rId78" Type="http://schemas.openxmlformats.org/officeDocument/2006/relationships/externalLink" Target="externalLinks/externalLink73.xml"/><Relationship Id="rId81" Type="http://schemas.openxmlformats.org/officeDocument/2006/relationships/externalLink" Target="externalLinks/externalLink76.xml"/><Relationship Id="rId86" Type="http://schemas.openxmlformats.org/officeDocument/2006/relationships/externalLink" Target="externalLinks/externalLink81.xml"/><Relationship Id="rId94" Type="http://schemas.openxmlformats.org/officeDocument/2006/relationships/externalLink" Target="externalLinks/externalLink89.xml"/><Relationship Id="rId99" Type="http://schemas.openxmlformats.org/officeDocument/2006/relationships/externalLink" Target="externalLinks/externalLink94.xml"/><Relationship Id="rId101" Type="http://schemas.openxmlformats.org/officeDocument/2006/relationships/externalLink" Target="externalLinks/externalLink96.xml"/><Relationship Id="rId122" Type="http://schemas.openxmlformats.org/officeDocument/2006/relationships/externalLink" Target="externalLinks/externalLink117.xml"/><Relationship Id="rId130" Type="http://schemas.openxmlformats.org/officeDocument/2006/relationships/externalLink" Target="externalLinks/externalLink125.xml"/><Relationship Id="rId135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39" Type="http://schemas.openxmlformats.org/officeDocument/2006/relationships/externalLink" Target="externalLinks/externalLink34.xml"/><Relationship Id="rId109" Type="http://schemas.openxmlformats.org/officeDocument/2006/relationships/externalLink" Target="externalLinks/externalLink104.xml"/><Relationship Id="rId34" Type="http://schemas.openxmlformats.org/officeDocument/2006/relationships/externalLink" Target="externalLinks/externalLink29.xml"/><Relationship Id="rId50" Type="http://schemas.openxmlformats.org/officeDocument/2006/relationships/externalLink" Target="externalLinks/externalLink45.xml"/><Relationship Id="rId55" Type="http://schemas.openxmlformats.org/officeDocument/2006/relationships/externalLink" Target="externalLinks/externalLink50.xml"/><Relationship Id="rId76" Type="http://schemas.openxmlformats.org/officeDocument/2006/relationships/externalLink" Target="externalLinks/externalLink71.xml"/><Relationship Id="rId97" Type="http://schemas.openxmlformats.org/officeDocument/2006/relationships/externalLink" Target="externalLinks/externalLink92.xml"/><Relationship Id="rId104" Type="http://schemas.openxmlformats.org/officeDocument/2006/relationships/externalLink" Target="externalLinks/externalLink99.xml"/><Relationship Id="rId120" Type="http://schemas.openxmlformats.org/officeDocument/2006/relationships/externalLink" Target="externalLinks/externalLink115.xml"/><Relationship Id="rId125" Type="http://schemas.openxmlformats.org/officeDocument/2006/relationships/externalLink" Target="externalLinks/externalLink120.xml"/><Relationship Id="rId7" Type="http://schemas.openxmlformats.org/officeDocument/2006/relationships/externalLink" Target="externalLinks/externalLink2.xml"/><Relationship Id="rId71" Type="http://schemas.openxmlformats.org/officeDocument/2006/relationships/externalLink" Target="externalLinks/externalLink66.xml"/><Relationship Id="rId92" Type="http://schemas.openxmlformats.org/officeDocument/2006/relationships/externalLink" Target="externalLinks/externalLink87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19.xml"/><Relationship Id="rId40" Type="http://schemas.openxmlformats.org/officeDocument/2006/relationships/externalLink" Target="externalLinks/externalLink35.xml"/><Relationship Id="rId45" Type="http://schemas.openxmlformats.org/officeDocument/2006/relationships/externalLink" Target="externalLinks/externalLink40.xml"/><Relationship Id="rId66" Type="http://schemas.openxmlformats.org/officeDocument/2006/relationships/externalLink" Target="externalLinks/externalLink61.xml"/><Relationship Id="rId87" Type="http://schemas.openxmlformats.org/officeDocument/2006/relationships/externalLink" Target="externalLinks/externalLink82.xml"/><Relationship Id="rId110" Type="http://schemas.openxmlformats.org/officeDocument/2006/relationships/externalLink" Target="externalLinks/externalLink105.xml"/><Relationship Id="rId115" Type="http://schemas.openxmlformats.org/officeDocument/2006/relationships/externalLink" Target="externalLinks/externalLink110.xml"/><Relationship Id="rId131" Type="http://schemas.openxmlformats.org/officeDocument/2006/relationships/externalLink" Target="externalLinks/externalLink126.xml"/><Relationship Id="rId61" Type="http://schemas.openxmlformats.org/officeDocument/2006/relationships/externalLink" Target="externalLinks/externalLink56.xml"/><Relationship Id="rId82" Type="http://schemas.openxmlformats.org/officeDocument/2006/relationships/externalLink" Target="externalLinks/externalLink77.xml"/><Relationship Id="rId19" Type="http://schemas.openxmlformats.org/officeDocument/2006/relationships/externalLink" Target="externalLinks/externalLink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USERS\Yee\Exc\InfraSource\Fairness\LBO%2520for%2520GFI%2520v.1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J:\DATA\S1\ECU\SECTORS\External\PERUMF97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USERS\Yee\Exc\InfraSource\Valuation%2520Presentation\Valuation%2520Model\Valuation%2520-%2520InfraSource%2520Consolidated%252012-2-02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DATA\S1\ECU\SECTORS\External\ecuredtab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DEALS\RUNNING\steeltech\easco1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Ekstrom\Ahold%2520_%2520US%2520Foodservice%2520-77522\Models\SF%2520Models\utopia-model2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1996\TENET\P4\CHSMRG3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Users\eka.guntsadze\AppData\Local\Microsoft\Windows\Temporary%2520Internet%2520Files\Content.Outlook\AO3SBZYR\mailbox\Documents\FY%25202005\Audit\audit%2520fy05\FINCA_2005_PBC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3%20FA%20Movement%20Schedule%20-%20BALYKCHY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FA%20roll-forward%20&amp;%20testing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240%20Cost%20of%20Sales%20breakdown-%20Atyrau%20branch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My%2520Documents\Marcel\Training\training%2520Almaty\!CF%2520TASK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I:\DATA\KEN\current\External\KenBOP(current)base%2520May%2520mission%2520rev.2%2520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755%20Depreciation%20Analytical%20Testing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Blank%20Excel%20Workpaper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12%20FA%20movement,%20Balykchi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My%2520Documents\ML%2520Standard%2520Models\LBO%2520v4.3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TEMP\one%2520pager%25205.26.02a2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Nana-ts\net\Documents%2520and%2520Settings\inga\Desktop\ea_sabazo_det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Nana-ts\PRICE\Documents%2520and%2520Settings\cicino\Local%2520Settings\Temporary%2520Internet%2520Files\Content.IE5\67NC4HI1\CPICalc04_musha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esktop\2012%2520wlis%2520biujeti\2012%2520&#4332;&#4314;&#4312;&#4321;%2520&#4321;&#4317;&#4330;&#4312;&#4304;&#4314;&#4323;&#4320;&#4312;%2520&#4318;&#4320;&#4317;&#4306;&#4320;&#4304;&#4315;&#4308;&#4305;&#4312;&#4321;%2520&#4305;&#4312;&#4323;&#4335;&#4308;&#4322;&#4312;(5).xlsx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344%20Administrative%20expense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340%20Receivable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My%2520Documents\moldova\Oct2000mission\data\eff9911b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341%20Salaries%20-%20CHUY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J:\Audit\TSB015\AUDIT\Dec2001\Final\&#1041;&#1048;&#1056;&#1046;&#1040;\Gzb_1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Documents%2520and%2520Settings\iuvarova\My%2520Documents\Loans_Calc\NEC-Neva_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Documents%2520and%2520Settings\AGyulumyan\Local%2520Settings\Temporary%2520Internet%2520Files\OLK50\&#1050;&#1057;&#1050;\&#1054;&#1090;&#1095;&#1077;&#1090;%2520&#1087;&#1086;%2520&#1087;&#1088;&#1086;&#1089;&#1088;&#1086;&#1095;&#1082;&#1072;&#1084;%252030.04.09%2520&#1050;&#1088;&#1072;&#1089;&#1085;&#1086;&#1103;&#1088;&#1089;&#1082;(&#1085;&#1086;&#1074;&#1099;&#1081;)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Documents%2520and%2520Settings\AGyulumyan\Local%2520Settings\Temporary%2520Internet%2520Files\OLK50\&#1058;&#1057;&#1050;\&#1054;&#1090;&#1095;&#1077;&#1090;%2520&#1087;&#1086;%2520&#1087;&#1088;&#1086;&#1089;&#1088;&#1086;&#1095;&#1082;&#1072;&#1084;%252031.05.09%2520&#1058;&#1086;&#1084;&#1089;&#1082;(&#1085;&#1086;&#1074;&#1099;&#1081;)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Documents%2520and%2520Settings\AGyulumyan\Local%2520Settings\Temporary%2520Internet%2520Files\OLK50\&#1053;&#1057;&#1050;\&#1054;&#1090;&#1095;&#1077;&#1090;%2520&#1087;&#1086;%2520&#1087;&#1088;&#1086;&#1089;&#1088;&#1086;&#1095;&#1082;&#1072;&#1084;%252017.04.09.&#1053;&#1086;&#1074;&#1086;&#1089;&#1080;&#1073;(&#1085;&#1086;&#1074;&#1099;&#1081;)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WINDOWS\TEMP\LME_PRIC_200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ATA\PA\CHL\SECTORS\BOP\Bop020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Documents%2520and%2520Settings\eyee\Desktop\computer\Equity%2520Raise\Equity%2520Raise\May%25202010%2520Update\Investor%2520Model%2520-%2520Budget_3.10.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TEMP\Alestra%2520Model%25204_16_02%2520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Martin\AppData\Local\Microsoft\Windows\Temporary%2520Internet%2520Files\Content.Outlook\SPBBMSQF\WIN\TEMP\MFLOW9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J:\WIN\TEMP\MFLOW9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WIN\TEMP\MFLOW9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ATA\DD\GEO\BOP\GeoBo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Users\EMartin\AppData\Local\Microsoft\Windows\Temporary%2520Internet%2520Files\Content.Outlook\SPBBMSQF\DATA\KEN\current\External\KenBOP(current)base%2520May%2520mission%2520rev.2%252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K:\DOCUME~1\bud67\LOCALS~1\Temp\Rar$DI01.562\WIN\TEMP\MFLOW96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J:\DATA\DD\GEO\BOP\GeoBo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Documents%2520and%2520Settings\LABREGO\My%2520Local%2520Documents\Ecuador\ecubopLates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DATA\US\MDA\WEO\Templates\wrs92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dc\fs\01_GDRIVE\01_From_MRDI_&amp;_GOV\03_From_GOV_Maka_Samxaraze_Minida_Ghlonti_10\Forma-1_(2016w)_2016-04-10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Users\eka.guntsadze\AppData\Local\Microsoft\Windows\Temporary%2520Internet%2520Files\Content.Outlook\AO3SBZYR\2016%2520Tveebi%2520GFS-1986-2001%2520EB%2520REAL%25202016%252003%252021.xlsm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nbg-file01\Users\ggrigolava\AppData\Local\Microsoft\Windows\Temporary%2520Internet%2520Files\Content.Outlook\WNWVM2ZI\Copy%2520of%2520CD_Issue_CalendarUPD%25202%2520(2)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Budget_2012\City%2520Hall\Fund\Fund_201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My%2520Documents\Marcel\Personal\Current\REE691\Audit%25201999\August%25201999\RKTF\Special%2520Report%2520Eng\HH-AUDIT\OLY017\DIAGNOST\ENGLISCH\OLYMPUS\ANLAGEN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4\users10\emartin\My%2520Documents\Georgia\Missions\2013-11\Mission\DATA\DH\GEO\GEO_RE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users\Kawasaki\Fresh%2520Del%2520Monte\Spaceshot\Merger%2520Model\New%2520Merger%2520Model\Spaceshot%25205.1.0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Users\lgogadze\Desktop\LG_office%2520doc\Budget\Budget%25202013-2015\sent\UBT%2520Georgia%25202013-2015%2520v17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ela\ZEDAMXEDVELOBA\STATISTIKA\Consolidate%2520Report\2010\Consolidate_Report_09-2010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data3\users3\Users\dsimard\AppData\Local\Microsoft\Windows\Temporary%2520Internet%2520Files\Content.Outlook\VUMFOKLA\BOP\GEOMon%2520(SBA)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Documents%2520and%2520Settings\Robert\Local%2520Settings\Temporary%2520Internet%2520Files\OLK919\GT_Consolidated_10_08_05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%20%20Substantive%20Analytical%20Review%20-%20Disaggregated%20Pop.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resbatumi6\Desktop\skolebs%2520axali%2520forma\forma%2520beneficiarebis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CITIN\PHILIPPINES\Globe\Financial\Model\Financial%2520Projectionsv43_Updated%25202003_No%2520time%2520stamp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.guntsadze\AppData\Local\Microsoft\Windows\Temporary%2520Internet%2520Files\Content.Outlook\AO3SBZYR\mailbox\Documents\DOCUME~1\eyee\LOCALS~1\Temp\Rar$DI00.110\LA\FIPR%2520Mayo%252011-%2520El%2520Salvador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EMILYYEE%2520MAC\Desktop\Personal\IFC\Ghana%2520Telecom\DM%2520Package\Assumptions\GT%2520model%2520for%2520IFC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rostan\STEEL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TEMP\SENS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520and%2520Settings\Administrator\My%2520Documents\Files%2520from%2520USB%2520Drive\Budget\Affiliate%2520Budgets\Draft%25201%2520Microfins%2520and%2520Op%2520Plans\Affiliate%2520Operating%2520Plans\Afr%2520OPs%25202010_v1_TZ_20091019_AB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TEMP\One_pager_09_12_02_v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dc\fs\01_GDRIVE\04_From_Giorgi_Petriashvili\01_Khelshekrulebebi\01_Khelshek_2017-04-02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Work\GT\Consolidation%25202\GT_Mobile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AppData\Local\Microsoft\Windows\Temporary%2520Internet%2520Files\Content.IE5\6SOCZTIK\&#4330;&#4304;&#4320;&#4312;&#4308;&#4314;&#4312;%2520&#4324;&#4317;&#4320;&#4315;&#4308;&#4305;&#4312;%2520(1)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ATA\SV\VULNERABILITIES\VULNERABILITIES%25202005-09\working-files\Master%2520Cross%2520Country%2520MSG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AHMSA\RT_COMPS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klau\dial\irr%2520ttn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ocuments%2520and%2520Settings\bud67\Local%2520Settings\Temporary%2520Internet%2520Files\Content.Outlook\Z7NUK1DM\GEO%2520vulnerability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S:\Current\GeoFi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Streich\Allegheny\Alt\Comps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Documents%2520and%2520Settings\AGyulumyan\Local%2520Settings\Temporary%2520Internet%2520Files\OLK50\&#1050;&#1057;&#1050;\&#1054;&#1090;&#1095;&#1077;&#1090;%2520&#1087;&#1086;%2520&#1087;&#1088;&#1086;&#1089;&#1088;&#1086;&#1095;&#1082;&#1072;&#1084;%252022.10.2010%2520&#1050;&#1088;&#1072;&#1089;&#1085;&#1086;&#1103;&#1088;&#1089;&#1082;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Documents%2520and%2520Settings\AGyulumyan\Local%2520Settings\Temporary%2520Internet%2520Files\OLK50\&#1050;&#1057;&#1050;\&#1054;&#1090;&#1095;&#1077;&#1090;%2520&#1087;&#1086;%2520&#1087;&#1088;&#1086;&#1089;&#1088;&#1086;&#1095;&#1082;&#1072;&#1084;%252010%252007%252009%2520&#1050;&#1088;&#1072;&#1089;&#1085;&#1086;&#1103;&#1088;&#1089;&#1082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Documents%2520and%2520Settings\AGyulumyan\Local%2520Settings\Temporary%2520Internet%2520Files\OLK50\&#1058;&#1057;&#1050;\&#1054;&#1090;&#1095;&#1077;&#1090;%2520&#1087;&#1086;%2520&#1087;&#1088;&#1086;&#1089;&#1088;&#1086;&#1095;&#1082;&#1072;&#1084;%252017%252007%252009%2520&#1058;&#1086;&#1084;&#1089;&#1082;(&#1085;&#1086;&#1074;&#1099;&#1081;)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Colombia\WEO\GEEColombiaOct2001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J:\Audit\Clients\Shirvan%2520oil\FS%2520&amp;%2520Reports\Financials\F-1,2,3_97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XLFILES\HASH\MAMSI\MMEHIST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GLjungman\AppData\Local\Microsoft\Windows\Temporary%2520Internet%2520Files\Content.Outlook\JGJ9R3X1\Users\SMazraani\AppData\Local\Microsoft\Windows\Temporary%2520Internet%2520Files\Content.IE5\3DMDGPRW\GEO_Charts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data3\users3\users3\Documents%2520and%2520Settings\BCLEMENTS\Local%2520Settings\Temporary%2520Internet%2520Files\OLK5\External%2520DSA%2520Template_country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9.%2520Supervision\_Analysis\Analysis-MF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users\Hozack\AgraQuest\Operating%2520Model\Company%2520Model\P01_ML_Rev02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Tollinche\Boston%2520Scientific\Models\model4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L:\Merrill\InfraSource\Board%2520Meeting\LBO%2520for%2520GFI_Final_6.17.03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TEMP\One_Pager37%2520(Re.CPN)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FPSSWN06p\wrs2\mcd\system\WRSTAB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Burgoon\Bestfoods\Strategic_1-2000\Bestfoods2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EQUITY\Deals-New\3M(Sarns)\Template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Users\eka.guntsadze\AppData\Local\Microsoft\Windows\Temporary%2520Internet%2520Files\Content.Outlook\AO3SBZYR\Crestviewdc\shared\Personal\deadlink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dc\fs\01_GDRIVE\04_From_Giorgi_Petriashvili\03_Danarcheni_Davalebebi_2016-05-04\128_G_Shukhoshvilistvis_Kancelariistvis_2017-2020_Pr\02_Kancelariistvis_2017-2020_Dag_Proektebi.xlsx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users\Hozack\AgraQuest\Operating%2520Model\Company%2520Model\AGRQ%2520MODEL%2520400%2520from%2520DON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DATA\DD\FSU\FSU_DATABASE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WINDOWS\TEMP\CRI-BOP-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ocuments%2520and%2520Settings\llipscomb\Desktop\Georgia%2520Backup%2520files\Documents%2520and%2520Settings\LABREGO\My%2520Local%2520Documents\Ecuador\ecubopLatest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Data\hunnicutt\cytec\merger2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My%2520Documents\chemicals\morton\MII%2520-%2520FOE%25206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X:\Documents%2520and%2520Settings\eyee\My%2520Documents\Chinasoft\Due%2520Diligence\Due%2520Diligence%2520Trip%2520Docs\&#26032;&#24314;&#25991;&#20214;&#22841;\Chinasoft%2520Financial%2520Model-1.0(GY)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tsotne.khavlashvili\AppData\Local\Microsoft\Windows\Temporary%2520Internet%2520Files\Content.Outlook\PX1UWCUJ\2012%25203-6%2520months%2520deficit.xlsx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ms.villagebanking.org/DOCUME~1/ATAYLO~1/LOCALS~1/Temp/notesE1EF34/Appendix%202%20FINCA%20Disbursement%20Budget%2008-12-09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aCikosgan\REPORT_2005_Ikv\07_2005_report\CPI_By_import_and_Domestic_goods_achiko+regulirebadi%2520fasebi%2520(es%2520aris%2520bolo%2520varianti)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ATA\CA\CRI\Dbase\Dinput\CRI-INPUT-ABOP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ATA\CA\CRI\EXTERNAL\Output\Other-2002\CRI-INPUT-ABOP-4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701%20OTHER%20ASSETS%20Leadsheet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201%20Current%20accounts%20Combined%20Leadsheet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Macro331-08-w\net\USERS\Irina%2520Dolinskaya\FPmodel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Documents%2520and%2520Settings\lcurran\My%2520Documents\India\blank%2520files\MD98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USERS\Irina%2520Dolinskaya\FPmodel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microsoft.com/office/2006/relationships/xlExternalLinkPath/xlPathMissing" Target="MOD-FUP99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192.168.11.113\sheskidvebi\2016%2520&#4332;&#4314;&#4312;&#4321;%2520&#4322;&#4308;&#4316;&#4307;&#4308;&#4320;&#4308;&#4305;&#4312;\mTvarobis%2520administacia%2520cxrili%252010%2520ricxvamde\93-%2520tskalmomarageba%2520(1).xlsx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WIN\Temporary%2520Internet%2520Files\OLKA1E5\wrs9151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Deals\UPS\Logistics%2520Comps%2520-%25208-21-01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ile01\Regional%2520Department\Users\Lberdzenishvili\Desktop\17.02.2014\martvilis%2520municipalitetis%2520sakrebulo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Projects\Prometheus\A_D2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TEMP\NRG_Duke_One_Page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Users\eka.guntsadze\AppData\Local\Microsoft\Windows\Temporary%2520Internet%2520Files\Content.Outlook\AO3SBZYR\Corp_finance\PUBLIC\Ury,Craig\Projects\NeuroVasx\Forward%2520Comp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Macro331-08-w\net\DATA\US\MDA\WEO\Templates\wrs921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W:\DATA\DH\GEO\BOP\Data\FLOW2004a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dc\fs\Users\g.tsintsadze\AppData\Local\Microsoft\Windows\INetCache\Content.Outlook\KGMCI2S6\yovel%252010%2520ricxvamde%2520xrili\99-.xlsx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DATA\S1\ECU\SECTORS\External\PERUMF97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ATA\CA\CRI\EXTERNAL\Output\CRI-BOP-01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My%2520Documents\_WORK\Finca\Kyrg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imf1s\vol1\data\wrs\eu2\system2000\WRSTAB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mtabatadze\Desktop\&#4321;&#4313;&#4317;&#4314;&#4308;&#4305;&#4312;%2520&#4315;&#4304;&#4321;&#4332;&#4304;&#4309;&#4314;\&#4321;&#4313;&#4317;&#4314;&#4308;&#4305;&#4312;%2520&#4315;&#4304;&#4321;&#4332;&#4304;&#4309;&#4314;\&#4321;&#4304;&#4315;&#4330;&#4334;&#4308;-&#4335;&#4304;&#4309;&#4304;&#4334;&#4308;&#4311;&#4312;\Downloads\didi%2520xanchali\&#4315;&#4304;&#4321;&#4332;.&#4318;&#4312;&#4320;&#4304;&#4307;&#4312;\forma%2520beneficiarebis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TEMP\TITAN%2520Partial%2520Recap_019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CPLAZO\IMAE\PR\INF1-ALEX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TEMP\InfraSource%2520DCF%2520Model%2520-%2520adjuste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ual Tables"/>
      <sheetName val="Index"/>
      <sheetName val="Annual Raw Dat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BO Model"/>
    </sheetNames>
    <sheetDataSet>
      <sheetData sheetId="0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D47"/>
    </sheetNames>
    <sheetDataSet>
      <sheetData sheetId="0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"/>
    </sheetNames>
    <sheetDataSet>
      <sheetData sheetId="0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</sheetNames>
    <sheetDataSet>
      <sheetData sheetId="0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Cash"/>
    </sheetNames>
    <sheetDataSet>
      <sheetData sheetId="0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 Movement "/>
      <sheetName val="Breakdowns "/>
      <sheetName val="Dep-ion"/>
      <sheetName val="depreciation testing"/>
      <sheetName val="XREF"/>
      <sheetName val="Tickmarks"/>
      <sheetName val="M-100"/>
      <sheetName val="10Cas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vement schedule"/>
      <sheetName val="Disclosure (leasing)"/>
      <sheetName val="depreciation testing"/>
      <sheetName val=" threshhold"/>
      <sheetName val="Additions testing"/>
      <sheetName val="Tickmarks"/>
      <sheetName val="Disposals testing"/>
      <sheetName val=" threshold"/>
      <sheetName val="Leased Assets"/>
      <sheetName val="FA Movement-consolidated-2000"/>
      <sheetName val="depreciation testing (2)"/>
      <sheetName val="adds"/>
      <sheetName val="1651 "/>
      <sheetName val="FA Rollforward"/>
      <sheetName val="FA UZ"/>
      <sheetName val="Disposals"/>
      <sheetName val="FA Movement "/>
      <sheetName val="10Cash"/>
    </sheetNames>
    <sheetDataSet>
      <sheetData sheetId="0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eshold Calc"/>
      <sheetName val="COS"/>
      <sheetName val="utilities.01"/>
      <sheetName val="realization.01"/>
      <sheetName val="services.01"/>
      <sheetName val="supplementary.01"/>
      <sheetName val="technical.01"/>
      <sheetName val="post.01"/>
      <sheetName val="other.01"/>
      <sheetName val="utilities.00"/>
      <sheetName val="services.00"/>
      <sheetName val="rent.00"/>
      <sheetName val="technical.00"/>
      <sheetName val="post.00"/>
      <sheetName val="other.00"/>
      <sheetName val="FA depreciation"/>
      <sheetName val="Tickmarks"/>
      <sheetName val="breakdown"/>
      <sheetName val="2001"/>
      <sheetName val="2000"/>
      <sheetName val="Additions testing"/>
      <sheetName val="Movement schedule"/>
      <sheetName val="depreciation testing"/>
      <sheetName val="FA Movement "/>
      <sheetName val="10Cash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&amp;L"/>
      <sheetName val="Provisions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"/>
      <sheetName val="DSA output"/>
    </sheetNames>
    <sheetDataSet>
      <sheetData sheetId="0" refreshError="1"/>
      <sheetData sheetId="1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sheet"/>
      <sheetName val="Threshold"/>
      <sheetName val="Tickmarks"/>
      <sheetName val="P&amp;L"/>
      <sheetName val="Provisions"/>
      <sheetName val="breakdown"/>
      <sheetName val="FA depreciation"/>
      <sheetName val="Additions testing"/>
      <sheetName val="Movement schedule"/>
      <sheetName val="depreciation testing"/>
    </sheetNames>
    <sheetDataSet>
      <sheetData sheetId="0" refreshError="1">
        <row r="16">
          <cell r="G16">
            <v>4073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KB som (3)"/>
      <sheetName val="Sheet1"/>
      <sheetName val="Tickmarks"/>
      <sheetName val="Выбытие ОС"/>
      <sheetName val="Additions_Disposals"/>
      <sheetName val="SocFund"/>
      <sheetName val="Лист1"/>
      <sheetName val="Circularization"/>
      <sheetName val="Loan portfolio as of 30.09.03"/>
      <sheetName val="11201"/>
      <sheetName val="11204"/>
      <sheetName val="10150"/>
      <sheetName val="10001"/>
      <sheetName val="Roll 2003"/>
      <sheetName val="Roll 2002"/>
      <sheetName val="Roll 2002 (9mo)"/>
      <sheetName val="Contingent liability LLR"/>
      <sheetName val="PL 2003"/>
      <sheetName val="PL 2002"/>
      <sheetName val="PL 2002 (9mo)"/>
      <sheetName val="Sheet1 (2)"/>
      <sheetName val="Reconciliation"/>
      <sheetName val="By decades"/>
      <sheetName val="1633"/>
      <sheetName val="1630"/>
      <sheetName val="1635"/>
      <sheetName val="Sheet2"/>
      <sheetName val="Sheet1 (3)"/>
      <sheetName val="160304"/>
      <sheetName val="Roll (2)"/>
      <sheetName val="Roll"/>
      <sheetName val="Services in COP"/>
      <sheetName val="Production report1"/>
      <sheetName val="Production report2"/>
      <sheetName val="Лист5"/>
      <sheetName val="COP(charge)"/>
      <sheetName val="Finished goods 2002"/>
      <sheetName val="Finished goods"/>
      <sheetName val="январь2003"/>
      <sheetName val="Лист3"/>
      <sheetName val="Лист6 (2)"/>
      <sheetName val="Work in progress"/>
      <sheetName val="Лист2"/>
      <sheetName val="Лист3 (2)"/>
      <sheetName val="Лист4"/>
      <sheetName val="Лист6"/>
      <sheetName val="Лист9 (2)"/>
      <sheetName val="Лист12"/>
      <sheetName val="Production report"/>
      <sheetName val="Analisys"/>
      <sheetName val="USD"/>
      <sheetName val="EUR "/>
      <sheetName val="Au840978 (2)"/>
      <sheetName val="Au840978"/>
      <sheetName val="Unrealized"/>
      <sheetName val="840"/>
      <sheetName val="978"/>
      <sheetName val="DD Reserve calculation"/>
      <sheetName val="COP 2002"/>
      <sheetName val="COP 2003"/>
      <sheetName val="THEPS"/>
      <sheetName val="BHPP"/>
      <sheetName val="1620-THEPS"/>
      <sheetName val="1720-THEPS"/>
      <sheetName val="1730-THEPS"/>
      <sheetName val="1790-THEPS"/>
      <sheetName val="LLP per DT"/>
      <sheetName val="Bishkekkuru"/>
      <sheetName val="Loans"/>
      <sheetName val="Interest recalc"/>
      <sheetName val="Rough estimation"/>
      <sheetName val="BS 2004"/>
      <sheetName val="PL 2004"/>
      <sheetName val="BS 2003"/>
      <sheetName val="Sheet6"/>
      <sheetName val="Sheet5"/>
      <sheetName val="1790"/>
      <sheetName val="1610"/>
      <sheetName val="3290"/>
      <sheetName val="3430-south"/>
      <sheetName val="1610-south"/>
      <sheetName val="запрос"/>
      <sheetName val="Final Audit 311204"/>
      <sheetName val="SS for final audit"/>
      <sheetName val="blank"/>
      <sheetName val="Турдакунов"/>
      <sheetName val="Тоголокова"/>
      <sheetName val="Фатуллаев"/>
      <sheetName val="Сейталиева"/>
      <sheetName val="Самаков"/>
      <sheetName val="Сартбаев"/>
      <sheetName val="ЧП Суховетрова"/>
      <sheetName val="Платонова"/>
      <sheetName val="Момункулова"/>
      <sheetName val="Sydykov K."/>
      <sheetName val="Dusheev Omurbek-Karakol (2)"/>
      <sheetName val="XREF"/>
      <sheetName val="Subscriptions"/>
      <sheetName val="Share Register"/>
      <sheetName val="Cash flow projections PBC 2005"/>
      <sheetName val="Disclosure"/>
      <sheetName val="Rollfwd 2007"/>
      <sheetName val="Rollfwd 2006"/>
      <sheetName val="Test of OB"/>
      <sheetName val="Additions 30.09.07"/>
      <sheetName val="Additions 3 month."/>
      <sheetName val="Disposal 31.12.07"/>
      <sheetName val="Depreciation"/>
      <sheetName val="Tickmarks (2)"/>
      <sheetName val="Datasheet"/>
      <sheetName val="P&amp;L"/>
      <sheetName val="Provisions"/>
      <sheetName val="breakdown"/>
      <sheetName val="FA depreciation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epreciation testing"/>
      <sheetName val="% threshhold"/>
      <sheetName val="Tickmarks"/>
      <sheetName val="Additions_Disposals"/>
      <sheetName val="Datasheet"/>
      <sheetName val="P&amp;L"/>
      <sheetName val="Provision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get"/>
    </sheetNames>
    <sheetDataSet>
      <sheetData sheetId="0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"/>
    </sheetNames>
    <sheetDataSet>
      <sheetData sheetId="0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nebi"/>
    </sheetNames>
    <sheetDataSet>
      <sheetData sheetId="0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ties"/>
    </sheetNames>
    <sheetDataSet>
      <sheetData sheetId="0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_2012"/>
    </sheetNames>
    <sheetDataSet>
      <sheetData sheetId="0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250"/>
      <sheetName val="8180 (8181,8182)"/>
      <sheetName val="8140"/>
      <sheetName val="8210"/>
      <sheetName val="8030; 8221"/>
      <sheetName val="8070"/>
      <sheetName val="8200"/>
      <sheetName val="8145"/>
      <sheetName val="8113"/>
      <sheetName val="8082"/>
      <sheetName val="XREF"/>
      <sheetName val="Tickmarks"/>
      <sheetName val="8180 _8181_8182_"/>
      <sheetName val="Target"/>
      <sheetName val="depreciation testing"/>
      <sheetName val="Additions_Disposals"/>
    </sheetNames>
    <sheetDataSet>
      <sheetData sheetId="0" refreshError="1">
        <row r="15">
          <cell r="D15" t="str">
            <v>GL</v>
          </cell>
        </row>
        <row r="44">
          <cell r="C44">
            <v>620764.84000000008</v>
          </cell>
          <cell r="D44" t="str">
            <v>!</v>
          </cell>
        </row>
      </sheetData>
      <sheetData sheetId="1" refreshError="1">
        <row r="15">
          <cell r="D15" t="str">
            <v>GL</v>
          </cell>
          <cell r="P15" t="str">
            <v>GL</v>
          </cell>
        </row>
        <row r="16">
          <cell r="P16" t="str">
            <v>!</v>
          </cell>
        </row>
        <row r="17">
          <cell r="P17" t="str">
            <v>GL</v>
          </cell>
        </row>
        <row r="18">
          <cell r="P18" t="str">
            <v>!</v>
          </cell>
        </row>
        <row r="19">
          <cell r="P19" t="str">
            <v>!</v>
          </cell>
        </row>
        <row r="20">
          <cell r="O20">
            <v>119927.58</v>
          </cell>
          <cell r="P20" t="str">
            <v>!</v>
          </cell>
        </row>
      </sheetData>
      <sheetData sheetId="2" refreshError="1">
        <row r="15">
          <cell r="D15" t="str">
            <v>GL</v>
          </cell>
          <cell r="P15" t="str">
            <v>GL</v>
          </cell>
        </row>
        <row r="16">
          <cell r="O16">
            <v>2404864.4500000002</v>
          </cell>
          <cell r="P16" t="str">
            <v>!</v>
          </cell>
        </row>
      </sheetData>
      <sheetData sheetId="3" refreshError="1">
        <row r="15">
          <cell r="D15" t="str">
            <v>GL</v>
          </cell>
        </row>
        <row r="18">
          <cell r="O18">
            <v>369779.94</v>
          </cell>
        </row>
      </sheetData>
      <sheetData sheetId="4" refreshError="1"/>
      <sheetData sheetId="5" refreshError="1">
        <row r="15">
          <cell r="P15" t="str">
            <v>GL</v>
          </cell>
        </row>
        <row r="16">
          <cell r="P16" t="str">
            <v>GL</v>
          </cell>
        </row>
        <row r="17">
          <cell r="P17" t="str">
            <v>GL</v>
          </cell>
        </row>
        <row r="18">
          <cell r="O18">
            <v>1413898.9800000002</v>
          </cell>
          <cell r="P18" t="str">
            <v>!</v>
          </cell>
        </row>
      </sheetData>
      <sheetData sheetId="6" refreshError="1">
        <row r="16">
          <cell r="P16" t="str">
            <v>GL</v>
          </cell>
        </row>
        <row r="17">
          <cell r="O17">
            <v>674792.71000000008</v>
          </cell>
          <cell r="P17" t="str">
            <v>!</v>
          </cell>
        </row>
      </sheetData>
      <sheetData sheetId="7" refreshError="1">
        <row r="3">
          <cell r="A3">
            <v>25461.85</v>
          </cell>
        </row>
        <row r="15">
          <cell r="P15" t="str">
            <v>GL</v>
          </cell>
        </row>
        <row r="16">
          <cell r="P16" t="str">
            <v>GL</v>
          </cell>
        </row>
        <row r="17">
          <cell r="O17">
            <v>423663.33000000007</v>
          </cell>
          <cell r="P17" t="str">
            <v>!</v>
          </cell>
        </row>
        <row r="18">
          <cell r="P18" t="str">
            <v>!</v>
          </cell>
        </row>
      </sheetData>
      <sheetData sheetId="8" refreshError="1">
        <row r="3">
          <cell r="A3">
            <v>25461.85</v>
          </cell>
        </row>
        <row r="15">
          <cell r="P15" t="str">
            <v>GL</v>
          </cell>
        </row>
        <row r="16">
          <cell r="O16">
            <v>438998.77</v>
          </cell>
          <cell r="P16" t="str">
            <v>!</v>
          </cell>
        </row>
        <row r="17">
          <cell r="P17" t="str">
            <v>!</v>
          </cell>
        </row>
        <row r="18">
          <cell r="P18" t="str">
            <v>!</v>
          </cell>
        </row>
      </sheetData>
      <sheetData sheetId="9" refreshError="1">
        <row r="15">
          <cell r="D15" t="str">
            <v>GL</v>
          </cell>
          <cell r="P15" t="str">
            <v>GL</v>
          </cell>
        </row>
        <row r="16">
          <cell r="O16">
            <v>210157.7</v>
          </cell>
          <cell r="P16" t="str">
            <v>!</v>
          </cell>
        </row>
        <row r="17">
          <cell r="P17" t="str">
            <v>GL</v>
          </cell>
        </row>
        <row r="18">
          <cell r="P18" t="str">
            <v>!</v>
          </cell>
        </row>
        <row r="19">
          <cell r="P19" t="str">
            <v>!</v>
          </cell>
        </row>
        <row r="20">
          <cell r="P20" t="str">
            <v>!</v>
          </cell>
        </row>
      </sheetData>
      <sheetData sheetId="10" refreshError="1">
        <row r="3">
          <cell r="A3">
            <v>25461.85</v>
          </cell>
          <cell r="B3">
            <v>25462</v>
          </cell>
          <cell r="D3" t="str">
            <v>Administrative Combined Leadsheet</v>
          </cell>
          <cell r="E3" t="str">
            <v>!</v>
          </cell>
        </row>
        <row r="4">
          <cell r="A4">
            <v>119927.58</v>
          </cell>
          <cell r="B4">
            <v>119928</v>
          </cell>
          <cell r="D4" t="str">
            <v>Administrative Combined Leadsheet</v>
          </cell>
          <cell r="E4" t="str">
            <v>!</v>
          </cell>
        </row>
        <row r="5">
          <cell r="A5">
            <v>369779.94</v>
          </cell>
          <cell r="B5">
            <v>369780</v>
          </cell>
          <cell r="D5" t="str">
            <v>Administrative Combined Leadsheet</v>
          </cell>
          <cell r="E5" t="str">
            <v>!</v>
          </cell>
        </row>
        <row r="6">
          <cell r="A6">
            <v>620764.84000000008</v>
          </cell>
          <cell r="B6">
            <v>620765</v>
          </cell>
          <cell r="D6" t="str">
            <v>Administrative Combined Leadsheet</v>
          </cell>
          <cell r="E6" t="str">
            <v>!</v>
          </cell>
        </row>
        <row r="7">
          <cell r="A7">
            <v>2404864.4500000002</v>
          </cell>
          <cell r="B7">
            <v>2404864</v>
          </cell>
          <cell r="D7" t="str">
            <v>Administrative Combined Leadsheet</v>
          </cell>
          <cell r="E7" t="str">
            <v>!</v>
          </cell>
        </row>
        <row r="8">
          <cell r="A8">
            <v>1555845.97</v>
          </cell>
          <cell r="B8">
            <v>1555846</v>
          </cell>
          <cell r="D8" t="str">
            <v>Administrative Combined Leadsheet</v>
          </cell>
          <cell r="E8" t="str">
            <v>!</v>
          </cell>
        </row>
        <row r="9">
          <cell r="A9">
            <v>119014.37999999999</v>
          </cell>
          <cell r="B9">
            <v>119014</v>
          </cell>
          <cell r="D9" t="str">
            <v>Administrative Combined Leadsheet</v>
          </cell>
          <cell r="E9" t="str">
            <v>!</v>
          </cell>
        </row>
        <row r="10">
          <cell r="A10">
            <v>1413898.9800000002</v>
          </cell>
          <cell r="B10">
            <v>1413899</v>
          </cell>
          <cell r="D10" t="str">
            <v>Administrative Combined Leadsheet</v>
          </cell>
          <cell r="E10" t="str">
            <v>!</v>
          </cell>
        </row>
        <row r="11">
          <cell r="A11">
            <v>423663.33000000007</v>
          </cell>
          <cell r="B11">
            <v>423663</v>
          </cell>
          <cell r="D11" t="str">
            <v>Administrative Combined Leadsheet</v>
          </cell>
          <cell r="E11" t="str">
            <v>!</v>
          </cell>
        </row>
        <row r="12">
          <cell r="A12">
            <v>674792.71000000008</v>
          </cell>
          <cell r="B12">
            <v>674793</v>
          </cell>
          <cell r="D12" t="str">
            <v>Administrative Combined Leadsheet</v>
          </cell>
          <cell r="E12" t="str">
            <v>!</v>
          </cell>
        </row>
        <row r="13">
          <cell r="A13">
            <v>438998.77</v>
          </cell>
          <cell r="B13">
            <v>438999</v>
          </cell>
          <cell r="D13" t="str">
            <v>Administrative Combined Leadsheet</v>
          </cell>
          <cell r="E13" t="str">
            <v>!</v>
          </cell>
        </row>
        <row r="14">
          <cell r="A14">
            <v>210157.7</v>
          </cell>
          <cell r="B14">
            <v>210158</v>
          </cell>
          <cell r="D14" t="str">
            <v>Administrative Combined Leadsheet</v>
          </cell>
          <cell r="E14" t="str">
            <v>!</v>
          </cell>
        </row>
      </sheetData>
      <sheetData sheetId="11" refreshError="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trade receivables 1401"/>
      <sheetName val="1530"/>
      <sheetName val="1531"/>
      <sheetName val="1570"/>
      <sheetName val="1450"/>
      <sheetName val="XREF"/>
      <sheetName val="Tickmarks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Target"/>
      <sheetName val="depreciation tes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rterly Program"/>
    </sheetNames>
    <sheetDataSet>
      <sheetData sheetId="0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reakdown"/>
      <sheetName val="Salary test"/>
      <sheetName val="XREF"/>
      <sheetName val="Tickmarks"/>
      <sheetName val="summary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Target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</sheetNames>
    <sheetDataSet>
      <sheetData sheetId="0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дные данные"/>
    </sheetNames>
    <sheetDataSet>
      <sheetData sheetId="0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kro"/>
    </sheetNames>
    <sheetDataSet>
      <sheetData sheetId="0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rint"/>
    </sheetNames>
    <sheetDataSet>
      <sheetData sheetId="0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loyee"/>
    </sheetNames>
    <sheetDataSet>
      <sheetData sheetId="0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ME_prices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ganda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MOND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FLOW96"/>
    </sheetNames>
    <definedNames>
      <definedName name="[Macros Import].qbop"/>
    </defined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FLOW96"/>
    </sheetNames>
    <definedNames>
      <definedName name="[Macros Import].qbop"/>
    </defined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"/>
      <sheetName val="WB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"/>
      <sheetName val="Imp"/>
      <sheetName val="in-out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FLOW96"/>
    </sheetNames>
    <definedNames>
      <definedName name="[Macros Import].qbop"/>
    </defined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"/>
      <sheetName val="WB"/>
    </sheet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"/>
      <sheetName val="RES"/>
      <sheetName val="Input"/>
      <sheetName val="OUTPUT"/>
      <sheetName val="Tra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2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FSM2001 Functional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წმინდა_ამოღება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lagevermögen"/>
    </sheet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User Defined Template"/>
      <sheetName val="UBT Georgia 2013-2015 v17"/>
      <sheetName val="UBT%20Georgia%202013-2015%20v17"/>
    </sheetNames>
    <definedNames>
      <definedName name="AxesFormat" sheetId="0"/>
      <definedName name="C.XAxisTicks2"/>
      <definedName name="C.XScaleSkip"/>
      <definedName name="Choices_Wrapper" sheetId="0"/>
      <definedName name="D.FreqNum"/>
      <definedName name="RunPool" sheetId="0"/>
      <definedName name="RunPurchase" sheetId="0"/>
      <definedName name="SumPool" sheetId="0"/>
      <definedName name="SumPurch" sheetId="0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</sheetNames>
    <sheetDataSet>
      <sheetData sheetId="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MB prog"/>
      <sheetName val="MS data prog"/>
      <sheetName val="int_calc"/>
      <sheetName val="NBG old"/>
      <sheetName val="red"/>
      <sheetName val="res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"/>
      <sheetName val="Debt Profile"/>
    </sheetNames>
    <sheetDataSet>
      <sheetData sheetId="0" refreshError="1"/>
      <sheetData sheetId="1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Sheet"/>
      <sheetName val="Threshold Table"/>
      <sheetName val="Tickmarks"/>
      <sheetName val="Module1"/>
      <sheetName val="Determination of Threshold"/>
      <sheetName val="Analysis"/>
      <sheetName val="Controls"/>
      <sheetName val="Debt Profile"/>
    </sheetNames>
    <sheetDataSet>
      <sheetData sheetId="0" refreshError="1"/>
      <sheetData sheetId="1" refreshError="1">
        <row r="6">
          <cell r="A6">
            <v>1</v>
          </cell>
          <cell r="B6">
            <v>0.9</v>
          </cell>
          <cell r="C6">
            <v>4.5</v>
          </cell>
          <cell r="D6">
            <v>1</v>
          </cell>
          <cell r="E6">
            <v>0.45</v>
          </cell>
          <cell r="F6">
            <v>3</v>
          </cell>
        </row>
        <row r="7">
          <cell r="A7">
            <v>2</v>
          </cell>
          <cell r="B7">
            <v>0.85</v>
          </cell>
          <cell r="C7">
            <v>4.25</v>
          </cell>
          <cell r="D7">
            <v>2</v>
          </cell>
          <cell r="E7">
            <v>0.4</v>
          </cell>
          <cell r="F7">
            <v>2.67</v>
          </cell>
        </row>
        <row r="8">
          <cell r="A8">
            <v>4</v>
          </cell>
          <cell r="B8">
            <v>0.75</v>
          </cell>
          <cell r="C8">
            <v>3.75</v>
          </cell>
          <cell r="D8">
            <v>4</v>
          </cell>
          <cell r="E8">
            <v>0.35</v>
          </cell>
          <cell r="F8">
            <v>2.33</v>
          </cell>
        </row>
        <row r="9">
          <cell r="A9">
            <v>6</v>
          </cell>
          <cell r="B9">
            <v>0.65</v>
          </cell>
          <cell r="C9">
            <v>3.25</v>
          </cell>
          <cell r="D9">
            <v>6</v>
          </cell>
          <cell r="E9">
            <v>0.3</v>
          </cell>
          <cell r="F9">
            <v>2</v>
          </cell>
        </row>
        <row r="10">
          <cell r="A10">
            <v>12</v>
          </cell>
          <cell r="B10">
            <v>0.5</v>
          </cell>
          <cell r="C10">
            <v>2.5</v>
          </cell>
          <cell r="D10">
            <v>12</v>
          </cell>
          <cell r="E10">
            <v>0.25</v>
          </cell>
          <cell r="F10">
            <v>1.67</v>
          </cell>
        </row>
        <row r="11">
          <cell r="A11">
            <v>13</v>
          </cell>
          <cell r="B11">
            <v>0.4</v>
          </cell>
          <cell r="C11">
            <v>2</v>
          </cell>
          <cell r="D11">
            <v>13</v>
          </cell>
          <cell r="E11">
            <v>0.2</v>
          </cell>
          <cell r="F11">
            <v>1.33</v>
          </cell>
        </row>
      </sheetData>
      <sheetData sheetId="2" refreshError="1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</sheetNames>
    <sheetDataSet>
      <sheetData sheetId="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nsitivity Drivers"/>
    </sheetNames>
    <sheetDataSet>
      <sheetData sheetId="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istics by Product (Source )"/>
      <sheetName val="Manual Input"/>
      <sheetName val="USD Conversion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"/>
      <sheetName val="CFS"/>
      <sheetName val="P&amp;L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kt Cap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"/>
      <sheetName val="PriceSyn"/>
    </sheetNames>
    <sheetDataSet>
      <sheetData sheetId="0" refreshError="1"/>
      <sheetData sheetId="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Validation"/>
    </sheetNames>
    <sheetDataSet>
      <sheetData sheetId="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 Forma"/>
      <sheetName val="Inputs"/>
    </sheetNames>
    <sheetDataSet>
      <sheetData sheetId="0" refreshError="1"/>
      <sheetData sheetId="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K"/>
    </sheetNames>
    <sheetDataSet>
      <sheetData sheetId="0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</sheetNames>
    <sheetDataSet>
      <sheetData sheetId="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ბიზნეს ინფო"/>
    </sheetNames>
    <sheetDataSet>
      <sheetData sheetId="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untry name lookup"/>
    </sheetNames>
    <sheetDataSet>
      <sheetData sheetId="0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s"/>
    </sheetNames>
    <sheetDataSet>
      <sheetData sheetId="0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FELINE PUMAS"/>
      <sheetName val="Cvt. Debt"/>
      <sheetName val="Common"/>
      <sheetName val="F. FLEXCAPS"/>
      <sheetName val="LY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&amp;T"/>
    </sheetNames>
    <sheetDataSet>
      <sheetData sheetId="0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"/>
      <sheetName val="EON"/>
      <sheetName val="EXC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trMicro"/>
    </sheetNames>
    <sheetDataSet>
      <sheetData sheetId="0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trSprint"/>
      <sheetName val="Employee"/>
    </sheetNames>
    <sheetDataSet>
      <sheetData sheetId="0" refreshError="1"/>
      <sheetData sheetId="1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trVB"/>
    </sheetNames>
    <sheetDataSet>
      <sheetData sheetId="0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"/>
    </sheetNames>
    <sheetDataSet>
      <sheetData sheetId="0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S-97"/>
    </sheetNames>
    <sheetDataSet>
      <sheetData sheetId="0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Rates"/>
    </sheetNames>
    <sheetDataSet>
      <sheetData sheetId="0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PV_base"/>
    </sheetNames>
    <sheetDataSet>
      <sheetData sheetId="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</sheetNames>
    <sheetDataSet>
      <sheetData sheetId="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ty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"/>
      <sheetName val="Inputs"/>
    </sheetNames>
    <sheetDataSet>
      <sheetData sheetId="0" refreshError="1"/>
      <sheetData sheetId="1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Assum"/>
    </sheetNames>
    <sheetDataSet>
      <sheetData sheetId="0" refreshError="1"/>
      <sheetData sheetId="1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ErrCheck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 Forma"/>
    </sheetNames>
    <sheetDataSet>
      <sheetData sheetId="0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bined Model"/>
    </sheetNames>
    <sheetDataSet>
      <sheetData sheetId="0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 Statement"/>
    </sheetNames>
    <sheetDataSet>
      <sheetData sheetId="0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x Detail"/>
    </sheetNames>
    <sheetDataSet>
      <sheetData sheetId="0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O Files Location"/>
    </sheetNames>
    <sheetDataSet>
      <sheetData sheetId="0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(Priv.Cap)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"/>
      <sheetName val="RES"/>
    </sheetNames>
    <sheetDataSet>
      <sheetData sheetId="0" refreshError="1"/>
      <sheetData sheetId="1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E"/>
      <sheetName val="Scenarios"/>
    </sheetNames>
    <sheetDataSet>
      <sheetData sheetId="0" refreshError="1"/>
      <sheetData sheetId="1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</sheetNames>
    <sheetDataSet>
      <sheetData sheetId="0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 3-6 months deficit"/>
      <sheetName val="2012%203-6%20months%20deficit"/>
    </sheetNames>
    <definedNames>
      <definedName name="hkjh"/>
    </definedNames>
    <sheetDataSet>
      <sheetData sheetId="0" refreshError="1"/>
      <sheetData sheetId="1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asic Info"/>
      <sheetName val="Global"/>
      <sheetName val="Ecuador"/>
      <sheetName val="Uganda"/>
      <sheetName val="DRC"/>
      <sheetName val="Total Budget"/>
      <sheetName val="Assumptions"/>
    </sheetNames>
    <sheetDataSet>
      <sheetData sheetId="0" refreshError="1"/>
      <sheetData sheetId="1">
        <row r="39">
          <cell r="C39">
            <v>0.1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mestic"/>
      <sheetName val="mixed"/>
    </sheetNames>
    <sheetDataSet>
      <sheetData sheetId="0" refreshError="1"/>
      <sheetData sheetId="1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"/>
    </sheetNames>
    <sheetDataSet>
      <sheetData sheetId="0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"/>
    </sheetNames>
    <sheetDataSet>
      <sheetData sheetId="0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Tickmarks"/>
      <sheetName val="XREF"/>
      <sheetName val="Assumptions"/>
      <sheetName val="MOE"/>
      <sheetName val="Scenarios"/>
      <sheetName val="Basic Info"/>
      <sheetName val="Inputs"/>
    </sheetNames>
    <sheetDataSet>
      <sheetData sheetId="0" refreshError="1">
        <row r="1">
          <cell r="G1" t="str">
            <v>AJE</v>
          </cell>
          <cell r="H1" t="str">
            <v>Adjusted</v>
          </cell>
          <cell r="I1" t="str">
            <v>RJE</v>
          </cell>
          <cell r="J1" t="str">
            <v>Final</v>
          </cell>
        </row>
        <row r="2">
          <cell r="H2" t="str">
            <v>AJE</v>
          </cell>
          <cell r="I2" t="str">
            <v>Adjusted</v>
          </cell>
          <cell r="J2" t="str">
            <v>RJE</v>
          </cell>
          <cell r="K2" t="str">
            <v>Final</v>
          </cell>
        </row>
        <row r="3">
          <cell r="H3">
            <v>-10263</v>
          </cell>
          <cell r="I3">
            <v>0</v>
          </cell>
          <cell r="J3">
            <v>-10263</v>
          </cell>
        </row>
        <row r="4">
          <cell r="H4">
            <v>0</v>
          </cell>
          <cell r="I4">
            <v>-10263</v>
          </cell>
          <cell r="J4">
            <v>0</v>
          </cell>
          <cell r="K4">
            <v>-10263</v>
          </cell>
        </row>
        <row r="5">
          <cell r="H5">
            <v>0</v>
          </cell>
          <cell r="I5">
            <v>7096</v>
          </cell>
          <cell r="J5">
            <v>0</v>
          </cell>
          <cell r="K5">
            <v>7096</v>
          </cell>
        </row>
        <row r="6">
          <cell r="H6">
            <v>0</v>
          </cell>
          <cell r="I6">
            <v>8110</v>
          </cell>
          <cell r="J6">
            <v>0</v>
          </cell>
          <cell r="K6">
            <v>8110</v>
          </cell>
        </row>
        <row r="7"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H8">
            <v>0</v>
          </cell>
          <cell r="I8">
            <v>444</v>
          </cell>
          <cell r="J8">
            <v>0</v>
          </cell>
          <cell r="K8">
            <v>444</v>
          </cell>
        </row>
        <row r="9">
          <cell r="H9">
            <v>0</v>
          </cell>
          <cell r="I9">
            <v>13</v>
          </cell>
          <cell r="J9">
            <v>0</v>
          </cell>
          <cell r="K9">
            <v>13</v>
          </cell>
        </row>
        <row r="10">
          <cell r="H10">
            <v>0</v>
          </cell>
          <cell r="I10">
            <v>69</v>
          </cell>
          <cell r="J10">
            <v>0</v>
          </cell>
          <cell r="K10">
            <v>69</v>
          </cell>
        </row>
        <row r="11"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H18">
            <v>0</v>
          </cell>
          <cell r="I18">
            <v>2683</v>
          </cell>
          <cell r="J18">
            <v>0</v>
          </cell>
          <cell r="K18">
            <v>2683</v>
          </cell>
        </row>
        <row r="19">
          <cell r="H19">
            <v>0</v>
          </cell>
          <cell r="I19">
            <v>8434</v>
          </cell>
          <cell r="J19">
            <v>0</v>
          </cell>
          <cell r="K19">
            <v>8434</v>
          </cell>
        </row>
        <row r="20">
          <cell r="H20">
            <v>0</v>
          </cell>
          <cell r="I20">
            <v>1488</v>
          </cell>
          <cell r="J20">
            <v>0</v>
          </cell>
          <cell r="K20">
            <v>1488</v>
          </cell>
        </row>
        <row r="21">
          <cell r="H21">
            <v>0</v>
          </cell>
          <cell r="I21">
            <v>2137</v>
          </cell>
          <cell r="J21">
            <v>0</v>
          </cell>
          <cell r="K21">
            <v>2137</v>
          </cell>
        </row>
        <row r="22">
          <cell r="H22">
            <v>0</v>
          </cell>
          <cell r="I22">
            <v>-2137</v>
          </cell>
          <cell r="J22">
            <v>0</v>
          </cell>
          <cell r="K22">
            <v>-2137</v>
          </cell>
        </row>
        <row r="23"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H24">
            <v>0</v>
          </cell>
          <cell r="I24">
            <v>521</v>
          </cell>
          <cell r="J24">
            <v>0</v>
          </cell>
          <cell r="K24">
            <v>521</v>
          </cell>
        </row>
        <row r="25">
          <cell r="H25">
            <v>0</v>
          </cell>
          <cell r="I25">
            <v>-357</v>
          </cell>
          <cell r="J25">
            <v>0</v>
          </cell>
          <cell r="K25">
            <v>-357</v>
          </cell>
        </row>
        <row r="26">
          <cell r="H26">
            <v>0</v>
          </cell>
          <cell r="I26">
            <v>53</v>
          </cell>
          <cell r="J26">
            <v>0</v>
          </cell>
          <cell r="K26">
            <v>53</v>
          </cell>
        </row>
        <row r="27"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H29">
            <v>0</v>
          </cell>
          <cell r="I29">
            <v>18291</v>
          </cell>
          <cell r="J29">
            <v>0</v>
          </cell>
          <cell r="K29">
            <v>18291</v>
          </cell>
        </row>
        <row r="30">
          <cell r="H30">
            <v>0</v>
          </cell>
          <cell r="I30">
            <v>18291</v>
          </cell>
          <cell r="J30">
            <v>0</v>
          </cell>
          <cell r="K30">
            <v>18291</v>
          </cell>
        </row>
      </sheetData>
      <sheetData sheetId="1" refreshError="1">
        <row r="1">
          <cell r="G1" t="str">
            <v>AJE</v>
          </cell>
          <cell r="H1" t="str">
            <v>Adjusted</v>
          </cell>
          <cell r="I1" t="str">
            <v>RJE</v>
          </cell>
          <cell r="J1" t="str">
            <v>Final</v>
          </cell>
        </row>
        <row r="2">
          <cell r="H2" t="str">
            <v>AJE</v>
          </cell>
          <cell r="I2" t="str">
            <v>Adjusted</v>
          </cell>
          <cell r="J2" t="str">
            <v>RJE</v>
          </cell>
        </row>
        <row r="3">
          <cell r="G3">
            <v>0</v>
          </cell>
          <cell r="H3">
            <v>-10263</v>
          </cell>
          <cell r="I3">
            <v>0</v>
          </cell>
          <cell r="J3">
            <v>-10263</v>
          </cell>
        </row>
        <row r="4">
          <cell r="G4">
            <v>0</v>
          </cell>
          <cell r="H4">
            <v>7096</v>
          </cell>
          <cell r="I4">
            <v>0</v>
          </cell>
          <cell r="J4">
            <v>7096</v>
          </cell>
        </row>
        <row r="5">
          <cell r="G5">
            <v>0</v>
          </cell>
          <cell r="H5">
            <v>8110</v>
          </cell>
          <cell r="I5">
            <v>0</v>
          </cell>
          <cell r="J5">
            <v>8110</v>
          </cell>
        </row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</row>
        <row r="7">
          <cell r="G7">
            <v>0</v>
          </cell>
          <cell r="H7">
            <v>444</v>
          </cell>
          <cell r="I7">
            <v>0</v>
          </cell>
          <cell r="J7">
            <v>444</v>
          </cell>
        </row>
        <row r="8">
          <cell r="G8">
            <v>0</v>
          </cell>
          <cell r="H8">
            <v>13</v>
          </cell>
          <cell r="I8">
            <v>0</v>
          </cell>
          <cell r="J8">
            <v>13</v>
          </cell>
        </row>
        <row r="9">
          <cell r="G9">
            <v>0</v>
          </cell>
          <cell r="H9">
            <v>69</v>
          </cell>
          <cell r="I9">
            <v>0</v>
          </cell>
          <cell r="J9">
            <v>69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1">
          <cell r="G11">
            <v>0</v>
          </cell>
          <cell r="H11">
            <v>0</v>
          </cell>
          <cell r="I11">
            <v>0</v>
          </cell>
          <cell r="J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G17">
            <v>0</v>
          </cell>
          <cell r="H17">
            <v>2683</v>
          </cell>
          <cell r="I17">
            <v>0</v>
          </cell>
          <cell r="J17">
            <v>2683</v>
          </cell>
        </row>
        <row r="18">
          <cell r="G18">
            <v>0</v>
          </cell>
          <cell r="H18">
            <v>8434</v>
          </cell>
          <cell r="I18">
            <v>0</v>
          </cell>
          <cell r="J18">
            <v>8434</v>
          </cell>
        </row>
        <row r="19">
          <cell r="G19">
            <v>0</v>
          </cell>
          <cell r="H19">
            <v>1488</v>
          </cell>
          <cell r="I19">
            <v>0</v>
          </cell>
          <cell r="J19">
            <v>1488</v>
          </cell>
        </row>
        <row r="20">
          <cell r="G20">
            <v>0</v>
          </cell>
          <cell r="H20">
            <v>2137</v>
          </cell>
          <cell r="I20">
            <v>0</v>
          </cell>
          <cell r="J20">
            <v>2137</v>
          </cell>
        </row>
        <row r="21">
          <cell r="G21">
            <v>0</v>
          </cell>
          <cell r="H21">
            <v>-2137</v>
          </cell>
          <cell r="I21">
            <v>0</v>
          </cell>
          <cell r="J21">
            <v>-2137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G23">
            <v>0</v>
          </cell>
          <cell r="H23">
            <v>521</v>
          </cell>
          <cell r="I23">
            <v>0</v>
          </cell>
          <cell r="J23">
            <v>521</v>
          </cell>
        </row>
        <row r="24">
          <cell r="G24">
            <v>0</v>
          </cell>
          <cell r="H24">
            <v>-357</v>
          </cell>
          <cell r="I24">
            <v>0</v>
          </cell>
          <cell r="J24">
            <v>-357</v>
          </cell>
        </row>
        <row r="25">
          <cell r="G25">
            <v>0</v>
          </cell>
          <cell r="H25">
            <v>53</v>
          </cell>
          <cell r="I25">
            <v>0</v>
          </cell>
          <cell r="J25">
            <v>53</v>
          </cell>
        </row>
        <row r="26"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G28">
            <v>0</v>
          </cell>
          <cell r="H28">
            <v>18291</v>
          </cell>
          <cell r="I28">
            <v>0</v>
          </cell>
          <cell r="J28">
            <v>18291</v>
          </cell>
        </row>
        <row r="29">
          <cell r="G29">
            <v>0</v>
          </cell>
          <cell r="H29">
            <v>18291</v>
          </cell>
          <cell r="I29">
            <v>0</v>
          </cell>
          <cell r="J29">
            <v>18291</v>
          </cell>
        </row>
        <row r="30">
          <cell r="G30">
            <v>0</v>
          </cell>
          <cell r="H30">
            <v>6497</v>
          </cell>
          <cell r="I30">
            <v>0</v>
          </cell>
          <cell r="J30">
            <v>6497</v>
          </cell>
        </row>
        <row r="31">
          <cell r="G31">
            <v>0</v>
          </cell>
          <cell r="H31">
            <v>6497</v>
          </cell>
          <cell r="I31">
            <v>0</v>
          </cell>
          <cell r="J31">
            <v>6497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Tickmarks"/>
      <sheetName val="Basic Info"/>
      <sheetName val="Assumptions"/>
    </sheetNames>
    <sheetDataSet>
      <sheetData sheetId="0" refreshError="1">
        <row r="1">
          <cell r="F1" t="str">
            <v>Preliminary</v>
          </cell>
        </row>
        <row r="2">
          <cell r="F2" t="str">
            <v>Preliminary</v>
          </cell>
          <cell r="M2" t="str">
            <v>PY1</v>
          </cell>
        </row>
        <row r="3">
          <cell r="F3">
            <v>1</v>
          </cell>
        </row>
        <row r="4">
          <cell r="F4">
            <v>1</v>
          </cell>
          <cell r="M4">
            <v>0</v>
          </cell>
        </row>
        <row r="5">
          <cell r="F5">
            <v>823518</v>
          </cell>
          <cell r="M5">
            <v>69253</v>
          </cell>
        </row>
        <row r="6">
          <cell r="F6">
            <v>42971</v>
          </cell>
          <cell r="M6">
            <v>20486</v>
          </cell>
        </row>
        <row r="7">
          <cell r="F7">
            <v>866490</v>
          </cell>
          <cell r="M7">
            <v>89739</v>
          </cell>
        </row>
        <row r="8">
          <cell r="F8">
            <v>0</v>
          </cell>
        </row>
        <row r="9">
          <cell r="F9">
            <v>0</v>
          </cell>
          <cell r="M9">
            <v>0</v>
          </cell>
        </row>
        <row r="10">
          <cell r="F10">
            <v>0</v>
          </cell>
          <cell r="M10">
            <v>0</v>
          </cell>
        </row>
        <row r="11">
          <cell r="F11">
            <v>0</v>
          </cell>
          <cell r="M11">
            <v>0</v>
          </cell>
        </row>
        <row r="12">
          <cell r="F12">
            <v>0</v>
          </cell>
          <cell r="M12">
            <v>0</v>
          </cell>
        </row>
        <row r="13">
          <cell r="F13">
            <v>0</v>
          </cell>
          <cell r="M13">
            <v>0</v>
          </cell>
        </row>
        <row r="14">
          <cell r="F14">
            <v>0</v>
          </cell>
          <cell r="M14">
            <v>0</v>
          </cell>
        </row>
        <row r="15">
          <cell r="F15">
            <v>0</v>
          </cell>
          <cell r="M15">
            <v>0</v>
          </cell>
        </row>
        <row r="16">
          <cell r="F16">
            <v>0</v>
          </cell>
          <cell r="M16">
            <v>0</v>
          </cell>
        </row>
        <row r="17">
          <cell r="F17">
            <v>0</v>
          </cell>
          <cell r="M17">
            <v>20000</v>
          </cell>
        </row>
        <row r="18">
          <cell r="F18">
            <v>0</v>
          </cell>
          <cell r="M18">
            <v>20000</v>
          </cell>
        </row>
        <row r="19">
          <cell r="F19">
            <v>0</v>
          </cell>
        </row>
        <row r="20">
          <cell r="F20">
            <v>0</v>
          </cell>
          <cell r="M20">
            <v>0</v>
          </cell>
        </row>
        <row r="21">
          <cell r="F21">
            <v>0</v>
          </cell>
          <cell r="M21">
            <v>0</v>
          </cell>
        </row>
        <row r="22">
          <cell r="F22">
            <v>0</v>
          </cell>
        </row>
        <row r="23">
          <cell r="F23">
            <v>0</v>
          </cell>
          <cell r="M23">
            <v>0</v>
          </cell>
        </row>
        <row r="24">
          <cell r="F24">
            <v>0</v>
          </cell>
          <cell r="M24">
            <v>0</v>
          </cell>
        </row>
        <row r="25">
          <cell r="F25">
            <v>0</v>
          </cell>
          <cell r="M25">
            <v>0</v>
          </cell>
        </row>
        <row r="26">
          <cell r="F26">
            <v>0</v>
          </cell>
          <cell r="M26">
            <v>1137</v>
          </cell>
        </row>
        <row r="27">
          <cell r="F27">
            <v>0</v>
          </cell>
          <cell r="M27">
            <v>0</v>
          </cell>
        </row>
        <row r="28">
          <cell r="F28">
            <v>0</v>
          </cell>
          <cell r="M28">
            <v>1137</v>
          </cell>
        </row>
        <row r="29">
          <cell r="F29">
            <v>0</v>
          </cell>
        </row>
        <row r="30">
          <cell r="F30">
            <v>0</v>
          </cell>
          <cell r="M30">
            <v>0</v>
          </cell>
        </row>
        <row r="31">
          <cell r="F31">
            <v>0</v>
          </cell>
          <cell r="M31">
            <v>0</v>
          </cell>
        </row>
        <row r="32">
          <cell r="F32">
            <v>0</v>
          </cell>
          <cell r="M32">
            <v>0</v>
          </cell>
        </row>
        <row r="33">
          <cell r="F33">
            <v>866490</v>
          </cell>
          <cell r="M33">
            <v>110876</v>
          </cell>
        </row>
      </sheetData>
      <sheetData sheetId="1" refreshError="1">
        <row r="1">
          <cell r="F1" t="str">
            <v>Preliminary</v>
          </cell>
          <cell r="K1" t="str">
            <v>PY1</v>
          </cell>
        </row>
        <row r="2">
          <cell r="F2" t="str">
            <v>Preliminary</v>
          </cell>
        </row>
        <row r="3">
          <cell r="F3">
            <v>1</v>
          </cell>
          <cell r="K3">
            <v>0</v>
          </cell>
        </row>
        <row r="4">
          <cell r="F4">
            <v>823518</v>
          </cell>
          <cell r="K4">
            <v>69253</v>
          </cell>
        </row>
        <row r="5">
          <cell r="F5">
            <v>42971</v>
          </cell>
          <cell r="K5">
            <v>20486</v>
          </cell>
        </row>
        <row r="6">
          <cell r="F6">
            <v>866490</v>
          </cell>
          <cell r="K6">
            <v>89739</v>
          </cell>
        </row>
        <row r="7">
          <cell r="F7">
            <v>866490</v>
          </cell>
        </row>
        <row r="8">
          <cell r="F8">
            <v>0</v>
          </cell>
          <cell r="K8">
            <v>0</v>
          </cell>
        </row>
        <row r="9">
          <cell r="F9">
            <v>0</v>
          </cell>
          <cell r="K9">
            <v>0</v>
          </cell>
        </row>
        <row r="10">
          <cell r="F10">
            <v>0</v>
          </cell>
          <cell r="K10">
            <v>0</v>
          </cell>
        </row>
        <row r="11">
          <cell r="F11">
            <v>0</v>
          </cell>
          <cell r="K11">
            <v>0</v>
          </cell>
        </row>
        <row r="12">
          <cell r="F12">
            <v>0</v>
          </cell>
          <cell r="K12">
            <v>0</v>
          </cell>
        </row>
        <row r="13">
          <cell r="F13">
            <v>0</v>
          </cell>
          <cell r="K13">
            <v>0</v>
          </cell>
        </row>
        <row r="14">
          <cell r="F14">
            <v>0</v>
          </cell>
          <cell r="K14">
            <v>0</v>
          </cell>
        </row>
        <row r="15">
          <cell r="F15">
            <v>0</v>
          </cell>
          <cell r="K15">
            <v>0</v>
          </cell>
        </row>
        <row r="16">
          <cell r="F16">
            <v>0</v>
          </cell>
          <cell r="K16">
            <v>20000</v>
          </cell>
        </row>
        <row r="17">
          <cell r="F17">
            <v>0</v>
          </cell>
          <cell r="K17">
            <v>20000</v>
          </cell>
        </row>
        <row r="18">
          <cell r="F18">
            <v>0</v>
          </cell>
        </row>
        <row r="19">
          <cell r="F19">
            <v>0</v>
          </cell>
          <cell r="K19">
            <v>0</v>
          </cell>
        </row>
        <row r="20">
          <cell r="F20">
            <v>0</v>
          </cell>
          <cell r="K20">
            <v>0</v>
          </cell>
        </row>
        <row r="21">
          <cell r="F21">
            <v>0</v>
          </cell>
        </row>
        <row r="22">
          <cell r="F22">
            <v>0</v>
          </cell>
          <cell r="K22">
            <v>0</v>
          </cell>
        </row>
        <row r="23">
          <cell r="F23">
            <v>0</v>
          </cell>
          <cell r="K23">
            <v>0</v>
          </cell>
        </row>
        <row r="24">
          <cell r="F24">
            <v>0</v>
          </cell>
          <cell r="K24">
            <v>0</v>
          </cell>
        </row>
        <row r="25">
          <cell r="F25">
            <v>0</v>
          </cell>
          <cell r="K25">
            <v>1137</v>
          </cell>
        </row>
        <row r="26">
          <cell r="F26">
            <v>0</v>
          </cell>
          <cell r="K26">
            <v>0</v>
          </cell>
        </row>
        <row r="27">
          <cell r="F27">
            <v>0</v>
          </cell>
          <cell r="K27">
            <v>1137</v>
          </cell>
        </row>
        <row r="28">
          <cell r="F28">
            <v>0</v>
          </cell>
        </row>
        <row r="29">
          <cell r="F29">
            <v>0</v>
          </cell>
          <cell r="K29">
            <v>0</v>
          </cell>
        </row>
        <row r="30">
          <cell r="F30">
            <v>0</v>
          </cell>
          <cell r="K30">
            <v>0</v>
          </cell>
        </row>
        <row r="31">
          <cell r="F31">
            <v>0</v>
          </cell>
          <cell r="K31">
            <v>0</v>
          </cell>
        </row>
        <row r="32">
          <cell r="F32">
            <v>866490</v>
          </cell>
          <cell r="K32">
            <v>110876</v>
          </cell>
        </row>
        <row r="33">
          <cell r="F33">
            <v>866490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Inp1"/>
      <sheetName val="ModDef"/>
    </sheetNames>
    <sheetDataSet>
      <sheetData sheetId="0" refreshError="1"/>
      <sheetData sheetId="1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"/>
    </sheetNames>
    <sheetDataSet>
      <sheetData sheetId="0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Def"/>
      <sheetName val="Model"/>
    </sheetNames>
    <sheetDataSet>
      <sheetData sheetId="0" refreshError="1"/>
      <sheetData sheetId="1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"/>
      <sheetName val="Links"/>
      <sheetName val="Lead"/>
    </sheetNames>
    <sheetDataSet>
      <sheetData sheetId="0" refreshError="1">
        <row r="5">
          <cell r="D5" t="str">
            <v>Fundación Paraguaya de Cooperación y Desarrollo</v>
          </cell>
        </row>
        <row r="6">
          <cell r="D6" t="str">
            <v>Miles de Guaranies</v>
          </cell>
        </row>
      </sheetData>
      <sheetData sheetId="1" refreshError="1"/>
      <sheetData sheetId="2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1"/>
    </sheetNames>
    <sheetDataSet>
      <sheetData sheetId="0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დასახელება"/>
    </sheetNames>
    <sheetDataSet>
      <sheetData sheetId="0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 Forma"/>
    </sheetNames>
    <sheetDataSet>
      <sheetData sheetId="0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 Forma"/>
    </sheetNames>
    <sheetDataSet>
      <sheetData sheetId="0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s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2"/>
    </sheetNames>
    <sheetDataSet>
      <sheetData sheetId="0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</sheetNames>
    <sheetDataSet>
      <sheetData sheetId="0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rterly Raw Data"/>
      <sheetName val="Quarterly MacroFlow"/>
    </sheetNames>
    <sheetDataSet>
      <sheetData sheetId="0" refreshError="1"/>
      <sheetData sheetId="1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(Priv.Cap)"/>
    </sheetNames>
    <sheetDataSet>
      <sheetData sheetId="0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 Movement Kyrg"/>
    </sheetNames>
    <sheetDataSet>
      <sheetData sheetId="0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</sheetNames>
    <sheetDataSet>
      <sheetData sheetId="0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</sheetNames>
    <sheetDataSet>
      <sheetData sheetId="0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"/>
    </sheetNames>
    <sheetDataSet>
      <sheetData sheetId="0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TA"/>
    </sheetNames>
    <sheetDataSet>
      <sheetData sheetId="0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99"/>
  <sheetViews>
    <sheetView view="pageBreakPreview" zoomScaleNormal="100" zoomScaleSheetLayoutView="100" workbookViewId="0">
      <pane ySplit="3" topLeftCell="A85" activePane="bottomLeft" state="frozen"/>
      <selection activeCell="F49" sqref="F49"/>
      <selection pane="bottomLeft" activeCell="H98" sqref="H98"/>
    </sheetView>
  </sheetViews>
  <sheetFormatPr defaultColWidth="12.5703125" defaultRowHeight="15" x14ac:dyDescent="0.25"/>
  <cols>
    <col min="1" max="1" width="3.85546875" style="15" customWidth="1"/>
    <col min="2" max="2" width="5.28515625" style="19" customWidth="1"/>
    <col min="3" max="3" width="43.5703125" style="27" customWidth="1"/>
    <col min="4" max="4" width="15.5703125" style="13" customWidth="1"/>
    <col min="5" max="5" width="16.140625" style="14" customWidth="1"/>
    <col min="6" max="6" width="18.28515625" style="20" customWidth="1"/>
    <col min="7" max="8" width="18.85546875" style="30" customWidth="1"/>
    <col min="9" max="202" width="9.140625" style="15" customWidth="1"/>
    <col min="203" max="203" width="42.140625" style="15" customWidth="1"/>
    <col min="204" max="204" width="10.5703125" style="15" customWidth="1"/>
    <col min="205" max="205" width="10" style="15" customWidth="1"/>
    <col min="206" max="16384" width="12.5703125" style="15"/>
  </cols>
  <sheetData>
    <row r="1" spans="2:8" ht="24" customHeight="1" x14ac:dyDescent="0.25"/>
    <row r="2" spans="2:8" ht="51" customHeight="1" x14ac:dyDescent="0.25">
      <c r="B2" s="255" t="s">
        <v>133</v>
      </c>
      <c r="C2" s="255"/>
      <c r="D2" s="255"/>
      <c r="E2" s="255"/>
      <c r="F2" s="255"/>
      <c r="G2" s="255"/>
      <c r="H2" s="255"/>
    </row>
    <row r="3" spans="2:8" s="16" customFormat="1" ht="75" x14ac:dyDescent="0.25">
      <c r="B3" s="35" t="s">
        <v>117</v>
      </c>
      <c r="C3" s="36" t="s">
        <v>111</v>
      </c>
      <c r="D3" s="203" t="s">
        <v>0</v>
      </c>
      <c r="E3" s="204" t="s">
        <v>112</v>
      </c>
      <c r="F3" s="203" t="s">
        <v>113</v>
      </c>
      <c r="G3" s="205" t="s">
        <v>114</v>
      </c>
      <c r="H3" s="205" t="s">
        <v>115</v>
      </c>
    </row>
    <row r="4" spans="2:8" x14ac:dyDescent="0.25">
      <c r="B4" s="38"/>
      <c r="C4" s="39" t="s">
        <v>12</v>
      </c>
      <c r="D4" s="185">
        <v>1</v>
      </c>
      <c r="E4" s="41">
        <v>5.6</v>
      </c>
      <c r="F4" s="42">
        <v>5600</v>
      </c>
      <c r="G4" s="186">
        <f>F4*D4</f>
        <v>5600</v>
      </c>
      <c r="H4" s="186">
        <f>G4*12</f>
        <v>67200</v>
      </c>
    </row>
    <row r="5" spans="2:8" x14ac:dyDescent="0.25">
      <c r="B5" s="38"/>
      <c r="C5" s="39" t="s">
        <v>13</v>
      </c>
      <c r="D5" s="185">
        <v>1</v>
      </c>
      <c r="E5" s="41">
        <v>4.8</v>
      </c>
      <c r="F5" s="42">
        <v>4800</v>
      </c>
      <c r="G5" s="186">
        <f>F5*D5</f>
        <v>4800</v>
      </c>
      <c r="H5" s="186">
        <f>G5*12</f>
        <v>57600</v>
      </c>
    </row>
    <row r="6" spans="2:8" x14ac:dyDescent="0.25">
      <c r="B6" s="38"/>
      <c r="C6" s="39" t="s">
        <v>13</v>
      </c>
      <c r="D6" s="185">
        <v>1</v>
      </c>
      <c r="E6" s="41">
        <v>4.5999999999999996</v>
      </c>
      <c r="F6" s="42">
        <v>4600</v>
      </c>
      <c r="G6" s="186">
        <f>F6*D6</f>
        <v>4600</v>
      </c>
      <c r="H6" s="186">
        <f>G6*12</f>
        <v>55200</v>
      </c>
    </row>
    <row r="7" spans="2:8" x14ac:dyDescent="0.25">
      <c r="B7" s="38"/>
      <c r="C7" s="39" t="s">
        <v>13</v>
      </c>
      <c r="D7" s="185">
        <v>1</v>
      </c>
      <c r="E7" s="41">
        <v>4.4000000000000004</v>
      </c>
      <c r="F7" s="42">
        <v>4400</v>
      </c>
      <c r="G7" s="186">
        <f>F7*D7</f>
        <v>4400</v>
      </c>
      <c r="H7" s="186">
        <f>G7*12</f>
        <v>52800</v>
      </c>
    </row>
    <row r="8" spans="2:8" x14ac:dyDescent="0.25">
      <c r="B8" s="38"/>
      <c r="C8" s="39" t="s">
        <v>156</v>
      </c>
      <c r="D8" s="185">
        <v>1</v>
      </c>
      <c r="E8" s="41">
        <v>1.9</v>
      </c>
      <c r="F8" s="42">
        <v>1900</v>
      </c>
      <c r="G8" s="186">
        <f>F8*D8</f>
        <v>1900</v>
      </c>
      <c r="H8" s="186">
        <f>G8*12</f>
        <v>22800</v>
      </c>
    </row>
    <row r="9" spans="2:8" s="17" customFormat="1" ht="33" customHeight="1" x14ac:dyDescent="0.25">
      <c r="B9" s="187" t="s">
        <v>118</v>
      </c>
      <c r="C9" s="188" t="s">
        <v>134</v>
      </c>
      <c r="D9" s="189">
        <f>D10+D11+D12+D17+D23+D28+D33</f>
        <v>88</v>
      </c>
      <c r="E9" s="189"/>
      <c r="F9" s="189"/>
      <c r="G9" s="190">
        <f t="shared" ref="G9:H9" si="0">G10+G11+G12+G17+G23+G28+G33</f>
        <v>123800</v>
      </c>
      <c r="H9" s="190">
        <f t="shared" si="0"/>
        <v>1485600</v>
      </c>
    </row>
    <row r="10" spans="2:8" ht="30" x14ac:dyDescent="0.25">
      <c r="B10" s="38"/>
      <c r="C10" s="39" t="s">
        <v>135</v>
      </c>
      <c r="D10" s="185">
        <v>1</v>
      </c>
      <c r="E10" s="41">
        <v>3.6</v>
      </c>
      <c r="F10" s="43">
        <v>3600</v>
      </c>
      <c r="G10" s="191">
        <f>D10*F10</f>
        <v>3600</v>
      </c>
      <c r="H10" s="186">
        <f>G10*12</f>
        <v>43200</v>
      </c>
    </row>
    <row r="11" spans="2:8" x14ac:dyDescent="0.25">
      <c r="B11" s="38"/>
      <c r="C11" s="39" t="s">
        <v>16</v>
      </c>
      <c r="D11" s="185">
        <v>1</v>
      </c>
      <c r="E11" s="41">
        <v>3.2</v>
      </c>
      <c r="F11" s="43">
        <v>3200</v>
      </c>
      <c r="G11" s="191">
        <f>D11*F11</f>
        <v>3200</v>
      </c>
      <c r="H11" s="186">
        <f>G11*12</f>
        <v>38400</v>
      </c>
    </row>
    <row r="12" spans="2:8" ht="30" x14ac:dyDescent="0.25">
      <c r="B12" s="38">
        <v>1</v>
      </c>
      <c r="C12" s="33" t="s">
        <v>136</v>
      </c>
      <c r="D12" s="192">
        <f>SUM(D13:D16)</f>
        <v>14</v>
      </c>
      <c r="E12" s="192"/>
      <c r="F12" s="192"/>
      <c r="G12" s="193">
        <f t="shared" ref="G12:H12" si="1">SUM(G13:G16)</f>
        <v>19100</v>
      </c>
      <c r="H12" s="193">
        <f t="shared" si="1"/>
        <v>229200</v>
      </c>
    </row>
    <row r="13" spans="2:8" x14ac:dyDescent="0.25">
      <c r="B13" s="38"/>
      <c r="C13" s="39" t="s">
        <v>14</v>
      </c>
      <c r="D13" s="185">
        <v>1</v>
      </c>
      <c r="E13" s="41">
        <v>2.2000000000000002</v>
      </c>
      <c r="F13" s="43">
        <v>2200</v>
      </c>
      <c r="G13" s="191">
        <f>D13*F13</f>
        <v>2200</v>
      </c>
      <c r="H13" s="186">
        <f>G13*12</f>
        <v>26400</v>
      </c>
    </row>
    <row r="14" spans="2:8" x14ac:dyDescent="0.25">
      <c r="B14" s="38"/>
      <c r="C14" s="39" t="s">
        <v>15</v>
      </c>
      <c r="D14" s="185">
        <v>2</v>
      </c>
      <c r="E14" s="41">
        <v>1.6</v>
      </c>
      <c r="F14" s="43">
        <v>1600</v>
      </c>
      <c r="G14" s="191">
        <f>F14*D14</f>
        <v>3200</v>
      </c>
      <c r="H14" s="186">
        <f>G14*12</f>
        <v>38400</v>
      </c>
    </row>
    <row r="15" spans="2:8" x14ac:dyDescent="0.25">
      <c r="B15" s="38"/>
      <c r="C15" s="39" t="s">
        <v>7</v>
      </c>
      <c r="D15" s="185">
        <v>8</v>
      </c>
      <c r="E15" s="41">
        <v>1.3</v>
      </c>
      <c r="F15" s="43">
        <v>1300</v>
      </c>
      <c r="G15" s="191">
        <f>F15*D15</f>
        <v>10400</v>
      </c>
      <c r="H15" s="186">
        <f>G15*12</f>
        <v>124800</v>
      </c>
    </row>
    <row r="16" spans="2:8" x14ac:dyDescent="0.25">
      <c r="B16" s="38"/>
      <c r="C16" s="39" t="s">
        <v>8</v>
      </c>
      <c r="D16" s="185">
        <v>3</v>
      </c>
      <c r="E16" s="41">
        <v>1.1000000000000001</v>
      </c>
      <c r="F16" s="42">
        <v>1100</v>
      </c>
      <c r="G16" s="191">
        <f>D16*F16</f>
        <v>3300</v>
      </c>
      <c r="H16" s="186">
        <f>G16*12</f>
        <v>39600</v>
      </c>
    </row>
    <row r="17" spans="2:8" s="18" customFormat="1" x14ac:dyDescent="0.25">
      <c r="B17" s="44">
        <v>2</v>
      </c>
      <c r="C17" s="33" t="s">
        <v>137</v>
      </c>
      <c r="D17" s="192">
        <f>SUM(D18:D22)</f>
        <v>24</v>
      </c>
      <c r="E17" s="192"/>
      <c r="F17" s="192"/>
      <c r="G17" s="193">
        <f t="shared" ref="G17:H17" si="2">SUM(G18:G22)</f>
        <v>33400</v>
      </c>
      <c r="H17" s="193">
        <f t="shared" si="2"/>
        <v>400800</v>
      </c>
    </row>
    <row r="18" spans="2:8" s="18" customFormat="1" x14ac:dyDescent="0.25">
      <c r="B18" s="44"/>
      <c r="C18" s="39" t="s">
        <v>14</v>
      </c>
      <c r="D18" s="185">
        <v>1</v>
      </c>
      <c r="E18" s="41">
        <v>2.5</v>
      </c>
      <c r="F18" s="42">
        <v>2500</v>
      </c>
      <c r="G18" s="186">
        <f>F18*D18</f>
        <v>2500</v>
      </c>
      <c r="H18" s="186">
        <f>G18*12</f>
        <v>30000</v>
      </c>
    </row>
    <row r="19" spans="2:8" x14ac:dyDescent="0.25">
      <c r="B19" s="38"/>
      <c r="C19" s="39" t="s">
        <v>116</v>
      </c>
      <c r="D19" s="185">
        <v>1</v>
      </c>
      <c r="E19" s="41">
        <v>2.2000000000000002</v>
      </c>
      <c r="F19" s="42">
        <v>2200</v>
      </c>
      <c r="G19" s="186">
        <f>F19*D19</f>
        <v>2200</v>
      </c>
      <c r="H19" s="186">
        <f>G19*12</f>
        <v>26400</v>
      </c>
    </row>
    <row r="20" spans="2:8" x14ac:dyDescent="0.25">
      <c r="B20" s="38"/>
      <c r="C20" s="39" t="s">
        <v>15</v>
      </c>
      <c r="D20" s="185">
        <v>3</v>
      </c>
      <c r="E20" s="41">
        <v>1.6</v>
      </c>
      <c r="F20" s="42">
        <v>1600</v>
      </c>
      <c r="G20" s="186">
        <f>F20*D20</f>
        <v>4800</v>
      </c>
      <c r="H20" s="186">
        <f>G20*12</f>
        <v>57600</v>
      </c>
    </row>
    <row r="21" spans="2:8" x14ac:dyDescent="0.25">
      <c r="B21" s="38"/>
      <c r="C21" s="39" t="s">
        <v>7</v>
      </c>
      <c r="D21" s="185">
        <v>15</v>
      </c>
      <c r="E21" s="41">
        <v>1.3</v>
      </c>
      <c r="F21" s="42">
        <v>1300</v>
      </c>
      <c r="G21" s="186">
        <f>F21*D21</f>
        <v>19500</v>
      </c>
      <c r="H21" s="186">
        <f>G21*12</f>
        <v>234000</v>
      </c>
    </row>
    <row r="22" spans="2:8" x14ac:dyDescent="0.25">
      <c r="B22" s="38"/>
      <c r="C22" s="39" t="s">
        <v>8</v>
      </c>
      <c r="D22" s="185">
        <v>4</v>
      </c>
      <c r="E22" s="41">
        <v>1.1000000000000001</v>
      </c>
      <c r="F22" s="42">
        <v>1100</v>
      </c>
      <c r="G22" s="186">
        <f>F22*D22</f>
        <v>4400</v>
      </c>
      <c r="H22" s="186">
        <f>G22*12</f>
        <v>52800</v>
      </c>
    </row>
    <row r="23" spans="2:8" s="18" customFormat="1" ht="45" x14ac:dyDescent="0.25">
      <c r="B23" s="44">
        <v>3</v>
      </c>
      <c r="C23" s="33" t="s">
        <v>138</v>
      </c>
      <c r="D23" s="192">
        <f>SUM(D24:D27)</f>
        <v>17</v>
      </c>
      <c r="E23" s="192"/>
      <c r="F23" s="192"/>
      <c r="G23" s="193">
        <f t="shared" ref="G23:H23" si="3">SUM(G24:G27)</f>
        <v>23000</v>
      </c>
      <c r="H23" s="193">
        <f t="shared" si="3"/>
        <v>276000</v>
      </c>
    </row>
    <row r="24" spans="2:8" x14ac:dyDescent="0.25">
      <c r="B24" s="38"/>
      <c r="C24" s="39" t="s">
        <v>14</v>
      </c>
      <c r="D24" s="185">
        <v>1</v>
      </c>
      <c r="E24" s="41">
        <v>2.2000000000000002</v>
      </c>
      <c r="F24" s="42">
        <v>2200</v>
      </c>
      <c r="G24" s="186">
        <f>F24*D24</f>
        <v>2200</v>
      </c>
      <c r="H24" s="186">
        <f>G24*12</f>
        <v>26400</v>
      </c>
    </row>
    <row r="25" spans="2:8" x14ac:dyDescent="0.25">
      <c r="B25" s="38"/>
      <c r="C25" s="39" t="s">
        <v>15</v>
      </c>
      <c r="D25" s="185">
        <v>2</v>
      </c>
      <c r="E25" s="41">
        <v>1.6</v>
      </c>
      <c r="F25" s="42">
        <v>1600</v>
      </c>
      <c r="G25" s="186">
        <f>F25*D25</f>
        <v>3200</v>
      </c>
      <c r="H25" s="186">
        <f>G25*12</f>
        <v>38400</v>
      </c>
    </row>
    <row r="26" spans="2:8" x14ac:dyDescent="0.25">
      <c r="B26" s="38"/>
      <c r="C26" s="39" t="s">
        <v>7</v>
      </c>
      <c r="D26" s="185">
        <v>11</v>
      </c>
      <c r="E26" s="41">
        <v>1.3</v>
      </c>
      <c r="F26" s="42">
        <v>1300</v>
      </c>
      <c r="G26" s="186">
        <f>F26*D26</f>
        <v>14300</v>
      </c>
      <c r="H26" s="186">
        <f>G26*12</f>
        <v>171600</v>
      </c>
    </row>
    <row r="27" spans="2:8" x14ac:dyDescent="0.25">
      <c r="B27" s="38"/>
      <c r="C27" s="39" t="s">
        <v>8</v>
      </c>
      <c r="D27" s="185">
        <v>3</v>
      </c>
      <c r="E27" s="41">
        <v>1.1000000000000001</v>
      </c>
      <c r="F27" s="42">
        <v>1100</v>
      </c>
      <c r="G27" s="186">
        <f>F27*D27</f>
        <v>3300</v>
      </c>
      <c r="H27" s="186">
        <f>G27*12</f>
        <v>39600</v>
      </c>
    </row>
    <row r="28" spans="2:8" s="18" customFormat="1" x14ac:dyDescent="0.25">
      <c r="B28" s="44">
        <v>4</v>
      </c>
      <c r="C28" s="33" t="s">
        <v>139</v>
      </c>
      <c r="D28" s="192">
        <f>SUM(D29:D32)</f>
        <v>8</v>
      </c>
      <c r="E28" s="192"/>
      <c r="F28" s="192"/>
      <c r="G28" s="193">
        <f t="shared" ref="G28:H28" si="4">SUM(G29:G32)</f>
        <v>11000</v>
      </c>
      <c r="H28" s="193">
        <f t="shared" si="4"/>
        <v>132000</v>
      </c>
    </row>
    <row r="29" spans="2:8" x14ac:dyDescent="0.25">
      <c r="B29" s="38"/>
      <c r="C29" s="39" t="s">
        <v>14</v>
      </c>
      <c r="D29" s="185">
        <v>1</v>
      </c>
      <c r="E29" s="41">
        <v>2.2000000000000002</v>
      </c>
      <c r="F29" s="42">
        <v>2200</v>
      </c>
      <c r="G29" s="186">
        <f>D29*F29</f>
        <v>2200</v>
      </c>
      <c r="H29" s="186">
        <f>G29*12</f>
        <v>26400</v>
      </c>
    </row>
    <row r="30" spans="2:8" x14ac:dyDescent="0.25">
      <c r="B30" s="38"/>
      <c r="C30" s="39" t="s">
        <v>15</v>
      </c>
      <c r="D30" s="185">
        <v>1</v>
      </c>
      <c r="E30" s="41">
        <v>1.6</v>
      </c>
      <c r="F30" s="42">
        <v>1600</v>
      </c>
      <c r="G30" s="186">
        <f>F30*D30</f>
        <v>1600</v>
      </c>
      <c r="H30" s="186">
        <f>G30*12</f>
        <v>19200</v>
      </c>
    </row>
    <row r="31" spans="2:8" x14ac:dyDescent="0.25">
      <c r="B31" s="38"/>
      <c r="C31" s="39" t="s">
        <v>7</v>
      </c>
      <c r="D31" s="185">
        <v>3</v>
      </c>
      <c r="E31" s="41">
        <v>1.3</v>
      </c>
      <c r="F31" s="42">
        <v>1300</v>
      </c>
      <c r="G31" s="186">
        <f>F31*D31</f>
        <v>3900</v>
      </c>
      <c r="H31" s="186">
        <f>G31*12</f>
        <v>46800</v>
      </c>
    </row>
    <row r="32" spans="2:8" x14ac:dyDescent="0.25">
      <c r="B32" s="38"/>
      <c r="C32" s="39" t="s">
        <v>8</v>
      </c>
      <c r="D32" s="185">
        <v>3</v>
      </c>
      <c r="E32" s="41">
        <v>1.1000000000000001</v>
      </c>
      <c r="F32" s="42">
        <v>1100</v>
      </c>
      <c r="G32" s="186">
        <f>D32*F32</f>
        <v>3300</v>
      </c>
      <c r="H32" s="186">
        <f>G32*12</f>
        <v>39600</v>
      </c>
    </row>
    <row r="33" spans="2:8" s="18" customFormat="1" ht="30" x14ac:dyDescent="0.25">
      <c r="B33" s="44">
        <v>5</v>
      </c>
      <c r="C33" s="33" t="s">
        <v>155</v>
      </c>
      <c r="D33" s="192">
        <f>SUM(D34:D38)</f>
        <v>23</v>
      </c>
      <c r="E33" s="192"/>
      <c r="F33" s="192"/>
      <c r="G33" s="193">
        <f t="shared" ref="G33:H33" si="5">SUM(G34:G38)</f>
        <v>30500</v>
      </c>
      <c r="H33" s="193">
        <f t="shared" si="5"/>
        <v>366000</v>
      </c>
    </row>
    <row r="34" spans="2:8" x14ac:dyDescent="0.25">
      <c r="B34" s="38"/>
      <c r="C34" s="39" t="s">
        <v>14</v>
      </c>
      <c r="D34" s="185">
        <v>1</v>
      </c>
      <c r="E34" s="41">
        <v>2.2000000000000002</v>
      </c>
      <c r="F34" s="42">
        <v>2200</v>
      </c>
      <c r="G34" s="186">
        <f>F34*D34</f>
        <v>2200</v>
      </c>
      <c r="H34" s="186">
        <f>G34*12</f>
        <v>26400</v>
      </c>
    </row>
    <row r="35" spans="2:8" x14ac:dyDescent="0.25">
      <c r="B35" s="38"/>
      <c r="C35" s="39" t="s">
        <v>116</v>
      </c>
      <c r="D35" s="185">
        <v>1</v>
      </c>
      <c r="E35" s="41">
        <v>2</v>
      </c>
      <c r="F35" s="42">
        <v>2000</v>
      </c>
      <c r="G35" s="186">
        <f>F35*D35</f>
        <v>2000</v>
      </c>
      <c r="H35" s="186">
        <f>G35*12</f>
        <v>24000</v>
      </c>
    </row>
    <row r="36" spans="2:8" x14ac:dyDescent="0.25">
      <c r="B36" s="38"/>
      <c r="C36" s="39" t="s">
        <v>15</v>
      </c>
      <c r="D36" s="185">
        <v>2</v>
      </c>
      <c r="E36" s="41">
        <v>1.6</v>
      </c>
      <c r="F36" s="42">
        <v>1600</v>
      </c>
      <c r="G36" s="186">
        <f>F36*D36</f>
        <v>3200</v>
      </c>
      <c r="H36" s="186">
        <f>G36*12</f>
        <v>38400</v>
      </c>
    </row>
    <row r="37" spans="2:8" x14ac:dyDescent="0.25">
      <c r="B37" s="38"/>
      <c r="C37" s="39" t="s">
        <v>7</v>
      </c>
      <c r="D37" s="185">
        <v>11</v>
      </c>
      <c r="E37" s="41">
        <v>1.3</v>
      </c>
      <c r="F37" s="42">
        <v>1300</v>
      </c>
      <c r="G37" s="186">
        <f>F37*D37</f>
        <v>14300</v>
      </c>
      <c r="H37" s="186">
        <f>G37*12</f>
        <v>171600</v>
      </c>
    </row>
    <row r="38" spans="2:8" x14ac:dyDescent="0.25">
      <c r="B38" s="38"/>
      <c r="C38" s="39" t="s">
        <v>8</v>
      </c>
      <c r="D38" s="185">
        <v>8</v>
      </c>
      <c r="E38" s="41">
        <v>1.1000000000000001</v>
      </c>
      <c r="F38" s="42">
        <v>1100</v>
      </c>
      <c r="G38" s="186">
        <f>F38*D38</f>
        <v>8800</v>
      </c>
      <c r="H38" s="186">
        <f>G38*12</f>
        <v>105600</v>
      </c>
    </row>
    <row r="39" spans="2:8" s="17" customFormat="1" ht="30" x14ac:dyDescent="0.25">
      <c r="B39" s="187" t="s">
        <v>119</v>
      </c>
      <c r="C39" s="188" t="s">
        <v>147</v>
      </c>
      <c r="D39" s="194">
        <f>D40+D41+D46</f>
        <v>16</v>
      </c>
      <c r="E39" s="194"/>
      <c r="F39" s="194"/>
      <c r="G39" s="190">
        <f t="shared" ref="G39:H39" si="6">G40+G41+G46</f>
        <v>24000</v>
      </c>
      <c r="H39" s="190">
        <f t="shared" si="6"/>
        <v>288000</v>
      </c>
    </row>
    <row r="40" spans="2:8" ht="30" x14ac:dyDescent="0.25">
      <c r="B40" s="38"/>
      <c r="C40" s="39" t="s">
        <v>140</v>
      </c>
      <c r="D40" s="185">
        <v>1</v>
      </c>
      <c r="E40" s="41">
        <v>3.6</v>
      </c>
      <c r="F40" s="43">
        <v>3600</v>
      </c>
      <c r="G40" s="191">
        <f>D40*F40</f>
        <v>3600</v>
      </c>
      <c r="H40" s="186">
        <f>G40*12</f>
        <v>43200</v>
      </c>
    </row>
    <row r="41" spans="2:8" s="18" customFormat="1" ht="30" x14ac:dyDescent="0.25">
      <c r="B41" s="44">
        <v>1</v>
      </c>
      <c r="C41" s="33" t="s">
        <v>141</v>
      </c>
      <c r="D41" s="185">
        <f>SUM(D42:D45)</f>
        <v>6</v>
      </c>
      <c r="E41" s="185"/>
      <c r="F41" s="185"/>
      <c r="G41" s="195">
        <f t="shared" ref="G41:H41" si="7">SUM(G42:G45)</f>
        <v>9300</v>
      </c>
      <c r="H41" s="195">
        <f t="shared" si="7"/>
        <v>111600</v>
      </c>
    </row>
    <row r="42" spans="2:8" x14ac:dyDescent="0.25">
      <c r="B42" s="38"/>
      <c r="C42" s="39" t="s">
        <v>14</v>
      </c>
      <c r="D42" s="185">
        <v>1</v>
      </c>
      <c r="E42" s="41">
        <v>2.2000000000000002</v>
      </c>
      <c r="F42" s="42">
        <v>2200</v>
      </c>
      <c r="G42" s="186">
        <f>D42*F42</f>
        <v>2200</v>
      </c>
      <c r="H42" s="186">
        <f>G42*12</f>
        <v>26400</v>
      </c>
    </row>
    <row r="43" spans="2:8" x14ac:dyDescent="0.25">
      <c r="B43" s="38"/>
      <c r="C43" s="39" t="s">
        <v>15</v>
      </c>
      <c r="D43" s="185">
        <v>3</v>
      </c>
      <c r="E43" s="41">
        <v>1.5</v>
      </c>
      <c r="F43" s="42">
        <v>1500</v>
      </c>
      <c r="G43" s="186">
        <f>F43*D43</f>
        <v>4500</v>
      </c>
      <c r="H43" s="186">
        <f>G43*12</f>
        <v>54000</v>
      </c>
    </row>
    <row r="44" spans="2:8" x14ac:dyDescent="0.25">
      <c r="B44" s="38"/>
      <c r="C44" s="39" t="s">
        <v>7</v>
      </c>
      <c r="D44" s="185">
        <v>2</v>
      </c>
      <c r="E44" s="41">
        <v>1.3</v>
      </c>
      <c r="F44" s="42">
        <v>1300</v>
      </c>
      <c r="G44" s="186">
        <f>F44*D44</f>
        <v>2600</v>
      </c>
      <c r="H44" s="186">
        <f>G44*12</f>
        <v>31200</v>
      </c>
    </row>
    <row r="45" spans="2:8" x14ac:dyDescent="0.25">
      <c r="B45" s="38"/>
      <c r="C45" s="39" t="s">
        <v>8</v>
      </c>
      <c r="D45" s="185"/>
      <c r="E45" s="41"/>
      <c r="F45" s="42"/>
      <c r="G45" s="186"/>
      <c r="H45" s="186"/>
    </row>
    <row r="46" spans="2:8" s="18" customFormat="1" ht="45" x14ac:dyDescent="0.25">
      <c r="B46" s="44">
        <v>2</v>
      </c>
      <c r="C46" s="33" t="s">
        <v>142</v>
      </c>
      <c r="D46" s="192">
        <f>SUM(D47:D50)</f>
        <v>9</v>
      </c>
      <c r="E46" s="192"/>
      <c r="F46" s="192"/>
      <c r="G46" s="193">
        <f t="shared" ref="G46:H46" si="8">SUM(G47:G50)</f>
        <v>11100</v>
      </c>
      <c r="H46" s="193">
        <f t="shared" si="8"/>
        <v>133200</v>
      </c>
    </row>
    <row r="47" spans="2:8" x14ac:dyDescent="0.25">
      <c r="B47" s="38"/>
      <c r="C47" s="39" t="s">
        <v>14</v>
      </c>
      <c r="D47" s="185">
        <v>1</v>
      </c>
      <c r="E47" s="41">
        <v>2.2000000000000002</v>
      </c>
      <c r="F47" s="42">
        <v>2200</v>
      </c>
      <c r="G47" s="186">
        <f>D47*F47</f>
        <v>2200</v>
      </c>
      <c r="H47" s="186">
        <f>G47*12</f>
        <v>26400</v>
      </c>
    </row>
    <row r="48" spans="2:8" x14ac:dyDescent="0.25">
      <c r="B48" s="38"/>
      <c r="C48" s="39" t="s">
        <v>15</v>
      </c>
      <c r="D48" s="185">
        <v>4</v>
      </c>
      <c r="E48" s="41">
        <v>1.3</v>
      </c>
      <c r="F48" s="42">
        <v>1300</v>
      </c>
      <c r="G48" s="186">
        <f>F48*D48</f>
        <v>5200</v>
      </c>
      <c r="H48" s="186">
        <f>G48*12</f>
        <v>62400</v>
      </c>
    </row>
    <row r="49" spans="2:8" x14ac:dyDescent="0.25">
      <c r="B49" s="38"/>
      <c r="C49" s="39" t="s">
        <v>7</v>
      </c>
      <c r="D49" s="185">
        <v>2</v>
      </c>
      <c r="E49" s="41">
        <v>1</v>
      </c>
      <c r="F49" s="42">
        <v>1000</v>
      </c>
      <c r="G49" s="186">
        <f>F49*D49</f>
        <v>2000</v>
      </c>
      <c r="H49" s="186">
        <f>G49*12</f>
        <v>24000</v>
      </c>
    </row>
    <row r="50" spans="2:8" x14ac:dyDescent="0.25">
      <c r="B50" s="38"/>
      <c r="C50" s="39" t="s">
        <v>8</v>
      </c>
      <c r="D50" s="185">
        <v>2</v>
      </c>
      <c r="E50" s="41">
        <v>0.85</v>
      </c>
      <c r="F50" s="42">
        <v>850</v>
      </c>
      <c r="G50" s="186">
        <f>F50*D50</f>
        <v>1700</v>
      </c>
      <c r="H50" s="186">
        <f>G50*12</f>
        <v>20400</v>
      </c>
    </row>
    <row r="51" spans="2:8" s="17" customFormat="1" ht="35.25" customHeight="1" x14ac:dyDescent="0.25">
      <c r="B51" s="187" t="s">
        <v>120</v>
      </c>
      <c r="C51" s="188" t="s">
        <v>143</v>
      </c>
      <c r="D51" s="194">
        <f>SUM(D52:D53)</f>
        <v>4</v>
      </c>
      <c r="E51" s="194"/>
      <c r="F51" s="194"/>
      <c r="G51" s="190">
        <f t="shared" ref="G51:H51" si="9">SUM(G52:G53)</f>
        <v>5200</v>
      </c>
      <c r="H51" s="190">
        <f t="shared" si="9"/>
        <v>62400</v>
      </c>
    </row>
    <row r="52" spans="2:8" x14ac:dyDescent="0.25">
      <c r="B52" s="38"/>
      <c r="C52" s="39" t="s">
        <v>15</v>
      </c>
      <c r="D52" s="185">
        <v>1</v>
      </c>
      <c r="E52" s="41">
        <v>1.6</v>
      </c>
      <c r="F52" s="42">
        <v>1600</v>
      </c>
      <c r="G52" s="186">
        <f>F52*D52</f>
        <v>1600</v>
      </c>
      <c r="H52" s="186">
        <f>G52*12</f>
        <v>19200</v>
      </c>
    </row>
    <row r="53" spans="2:8" x14ac:dyDescent="0.25">
      <c r="B53" s="38"/>
      <c r="C53" s="39" t="s">
        <v>7</v>
      </c>
      <c r="D53" s="185">
        <v>3</v>
      </c>
      <c r="E53" s="41">
        <v>1.2</v>
      </c>
      <c r="F53" s="42">
        <v>1200</v>
      </c>
      <c r="G53" s="186">
        <f>F53*D53</f>
        <v>3600</v>
      </c>
      <c r="H53" s="186">
        <f>G53*12</f>
        <v>43200</v>
      </c>
    </row>
    <row r="54" spans="2:8" s="17" customFormat="1" ht="35.25" customHeight="1" x14ac:dyDescent="0.25">
      <c r="B54" s="187" t="s">
        <v>121</v>
      </c>
      <c r="C54" s="188" t="s">
        <v>144</v>
      </c>
      <c r="D54" s="194">
        <f>SUM(D55:D56)</f>
        <v>5</v>
      </c>
      <c r="E54" s="194"/>
      <c r="F54" s="194"/>
      <c r="G54" s="190">
        <f t="shared" ref="G54:H54" si="10">SUM(G55:G56)</f>
        <v>6400</v>
      </c>
      <c r="H54" s="190">
        <f t="shared" si="10"/>
        <v>76800</v>
      </c>
    </row>
    <row r="55" spans="2:8" x14ac:dyDescent="0.25">
      <c r="B55" s="38"/>
      <c r="C55" s="39" t="s">
        <v>15</v>
      </c>
      <c r="D55" s="185">
        <v>1</v>
      </c>
      <c r="E55" s="41">
        <v>1.6</v>
      </c>
      <c r="F55" s="42">
        <v>1600</v>
      </c>
      <c r="G55" s="186">
        <f>F55*D55</f>
        <v>1600</v>
      </c>
      <c r="H55" s="186">
        <f>G55*12</f>
        <v>19200</v>
      </c>
    </row>
    <row r="56" spans="2:8" x14ac:dyDescent="0.25">
      <c r="B56" s="38"/>
      <c r="C56" s="39" t="s">
        <v>7</v>
      </c>
      <c r="D56" s="185">
        <v>4</v>
      </c>
      <c r="E56" s="41">
        <v>1.2</v>
      </c>
      <c r="F56" s="42">
        <v>1200</v>
      </c>
      <c r="G56" s="186">
        <f>F56*D56</f>
        <v>4800</v>
      </c>
      <c r="H56" s="186">
        <f>G56*12</f>
        <v>57600</v>
      </c>
    </row>
    <row r="57" spans="2:8" s="17" customFormat="1" ht="35.25" customHeight="1" x14ac:dyDescent="0.25">
      <c r="B57" s="187" t="s">
        <v>122</v>
      </c>
      <c r="C57" s="188" t="s">
        <v>145</v>
      </c>
      <c r="D57" s="194">
        <f>SUM(D58:D60)</f>
        <v>8</v>
      </c>
      <c r="E57" s="194"/>
      <c r="F57" s="194"/>
      <c r="G57" s="190">
        <f t="shared" ref="G57:H57" si="11">SUM(G58:G60)</f>
        <v>9250</v>
      </c>
      <c r="H57" s="190">
        <f t="shared" si="11"/>
        <v>111000</v>
      </c>
    </row>
    <row r="58" spans="2:8" x14ac:dyDescent="0.25">
      <c r="B58" s="38"/>
      <c r="C58" s="39" t="s">
        <v>15</v>
      </c>
      <c r="D58" s="185">
        <v>1</v>
      </c>
      <c r="E58" s="41">
        <v>1.6</v>
      </c>
      <c r="F58" s="42">
        <v>1600</v>
      </c>
      <c r="G58" s="186">
        <f>F58*D58</f>
        <v>1600</v>
      </c>
      <c r="H58" s="186">
        <f>G58*12</f>
        <v>19200</v>
      </c>
    </row>
    <row r="59" spans="2:8" x14ac:dyDescent="0.25">
      <c r="B59" s="38"/>
      <c r="C59" s="39" t="s">
        <v>7</v>
      </c>
      <c r="D59" s="185">
        <v>4</v>
      </c>
      <c r="E59" s="41">
        <v>1.2</v>
      </c>
      <c r="F59" s="42">
        <v>1200</v>
      </c>
      <c r="G59" s="186">
        <f>F59*D59</f>
        <v>4800</v>
      </c>
      <c r="H59" s="186">
        <f>G59*12</f>
        <v>57600</v>
      </c>
    </row>
    <row r="60" spans="2:8" x14ac:dyDescent="0.25">
      <c r="B60" s="38"/>
      <c r="C60" s="39" t="s">
        <v>8</v>
      </c>
      <c r="D60" s="185">
        <v>3</v>
      </c>
      <c r="E60" s="41">
        <v>0.95</v>
      </c>
      <c r="F60" s="42">
        <v>950</v>
      </c>
      <c r="G60" s="186">
        <f>F60*D60</f>
        <v>2850</v>
      </c>
      <c r="H60" s="186">
        <f>G60*12</f>
        <v>34200</v>
      </c>
    </row>
    <row r="61" spans="2:8" ht="30" x14ac:dyDescent="0.25">
      <c r="B61" s="196" t="s">
        <v>123</v>
      </c>
      <c r="C61" s="188" t="s">
        <v>146</v>
      </c>
      <c r="D61" s="194">
        <f>SUM(D62:D64)</f>
        <v>8</v>
      </c>
      <c r="E61" s="194"/>
      <c r="F61" s="194"/>
      <c r="G61" s="190">
        <f t="shared" ref="G61:H61" si="12">SUM(G62:G64)</f>
        <v>9250</v>
      </c>
      <c r="H61" s="190">
        <f t="shared" si="12"/>
        <v>111000</v>
      </c>
    </row>
    <row r="62" spans="2:8" x14ac:dyDescent="0.25">
      <c r="B62" s="38"/>
      <c r="C62" s="39" t="s">
        <v>15</v>
      </c>
      <c r="D62" s="185">
        <v>1</v>
      </c>
      <c r="E62" s="41">
        <v>1.6</v>
      </c>
      <c r="F62" s="42">
        <v>1600</v>
      </c>
      <c r="G62" s="186">
        <f>F62*D62</f>
        <v>1600</v>
      </c>
      <c r="H62" s="186">
        <f>G62*12</f>
        <v>19200</v>
      </c>
    </row>
    <row r="63" spans="2:8" x14ac:dyDescent="0.25">
      <c r="B63" s="38"/>
      <c r="C63" s="39" t="s">
        <v>7</v>
      </c>
      <c r="D63" s="185">
        <v>4</v>
      </c>
      <c r="E63" s="41">
        <v>1.2</v>
      </c>
      <c r="F63" s="42">
        <v>1200</v>
      </c>
      <c r="G63" s="186">
        <f>F63*D63</f>
        <v>4800</v>
      </c>
      <c r="H63" s="186">
        <f>G63*12</f>
        <v>57600</v>
      </c>
    </row>
    <row r="64" spans="2:8" x14ac:dyDescent="0.25">
      <c r="B64" s="38"/>
      <c r="C64" s="39" t="s">
        <v>8</v>
      </c>
      <c r="D64" s="185">
        <v>3</v>
      </c>
      <c r="E64" s="41">
        <v>0.95</v>
      </c>
      <c r="F64" s="42">
        <v>950</v>
      </c>
      <c r="G64" s="186">
        <f>F64*D64</f>
        <v>2850</v>
      </c>
      <c r="H64" s="186">
        <f>G64*12</f>
        <v>34200</v>
      </c>
    </row>
    <row r="65" spans="2:8" s="18" customFormat="1" x14ac:dyDescent="0.25">
      <c r="B65" s="187" t="s">
        <v>123</v>
      </c>
      <c r="C65" s="188" t="s">
        <v>17</v>
      </c>
      <c r="D65" s="194">
        <f>D66+D67+D72</f>
        <v>11</v>
      </c>
      <c r="E65" s="194"/>
      <c r="F65" s="194"/>
      <c r="G65" s="190">
        <f t="shared" ref="G65:H65" si="13">G66+G67+G72</f>
        <v>18600</v>
      </c>
      <c r="H65" s="190">
        <f t="shared" si="13"/>
        <v>223200</v>
      </c>
    </row>
    <row r="66" spans="2:8" x14ac:dyDescent="0.25">
      <c r="B66" s="38"/>
      <c r="C66" s="39" t="s">
        <v>148</v>
      </c>
      <c r="D66" s="185">
        <v>1</v>
      </c>
      <c r="E66" s="41">
        <v>3.2</v>
      </c>
      <c r="F66" s="42">
        <v>3200</v>
      </c>
      <c r="G66" s="186">
        <f>F66*D66</f>
        <v>3200</v>
      </c>
      <c r="H66" s="186">
        <f>G66*12</f>
        <v>38400</v>
      </c>
    </row>
    <row r="67" spans="2:8" s="18" customFormat="1" ht="30" x14ac:dyDescent="0.25">
      <c r="B67" s="44">
        <v>1</v>
      </c>
      <c r="C67" s="33" t="s">
        <v>149</v>
      </c>
      <c r="D67" s="192">
        <f>SUM(D68:D71)</f>
        <v>5</v>
      </c>
      <c r="E67" s="192"/>
      <c r="F67" s="192"/>
      <c r="G67" s="193">
        <f t="shared" ref="G67:H67" si="14">SUM(G68:G71)</f>
        <v>7700</v>
      </c>
      <c r="H67" s="193">
        <f t="shared" si="14"/>
        <v>92400</v>
      </c>
    </row>
    <row r="68" spans="2:8" x14ac:dyDescent="0.25">
      <c r="B68" s="38"/>
      <c r="C68" s="39" t="s">
        <v>14</v>
      </c>
      <c r="D68" s="185">
        <v>1</v>
      </c>
      <c r="E68" s="41">
        <v>2.2000000000000002</v>
      </c>
      <c r="F68" s="42">
        <v>2200</v>
      </c>
      <c r="G68" s="186">
        <f>F68*D68</f>
        <v>2200</v>
      </c>
      <c r="H68" s="186">
        <f>G68*12</f>
        <v>26400</v>
      </c>
    </row>
    <row r="69" spans="2:8" s="18" customFormat="1" x14ac:dyDescent="0.25">
      <c r="B69" s="38"/>
      <c r="C69" s="39" t="s">
        <v>15</v>
      </c>
      <c r="D69" s="185">
        <v>2</v>
      </c>
      <c r="E69" s="41">
        <v>1.6</v>
      </c>
      <c r="F69" s="42">
        <v>1600</v>
      </c>
      <c r="G69" s="186">
        <f>F69*D69</f>
        <v>3200</v>
      </c>
      <c r="H69" s="186">
        <f>G69*12</f>
        <v>38400</v>
      </c>
    </row>
    <row r="70" spans="2:8" x14ac:dyDescent="0.25">
      <c r="B70" s="38"/>
      <c r="C70" s="39" t="s">
        <v>7</v>
      </c>
      <c r="D70" s="185">
        <v>1</v>
      </c>
      <c r="E70" s="41">
        <v>1.3</v>
      </c>
      <c r="F70" s="42">
        <v>1300</v>
      </c>
      <c r="G70" s="186">
        <f>F70*D70</f>
        <v>1300</v>
      </c>
      <c r="H70" s="186">
        <f>G70*12</f>
        <v>15600</v>
      </c>
    </row>
    <row r="71" spans="2:8" x14ac:dyDescent="0.25">
      <c r="B71" s="38"/>
      <c r="C71" s="39" t="s">
        <v>8</v>
      </c>
      <c r="D71" s="185">
        <v>1</v>
      </c>
      <c r="E71" s="41">
        <v>1</v>
      </c>
      <c r="F71" s="42">
        <v>1000</v>
      </c>
      <c r="G71" s="186">
        <f>F71*D71</f>
        <v>1000</v>
      </c>
      <c r="H71" s="186">
        <f>G71*12</f>
        <v>12000</v>
      </c>
    </row>
    <row r="72" spans="2:8" s="18" customFormat="1" ht="30" x14ac:dyDescent="0.25">
      <c r="B72" s="44">
        <v>2</v>
      </c>
      <c r="C72" s="33" t="s">
        <v>150</v>
      </c>
      <c r="D72" s="192">
        <f>SUM(D73:D76)</f>
        <v>5</v>
      </c>
      <c r="E72" s="192"/>
      <c r="F72" s="192"/>
      <c r="G72" s="193">
        <f t="shared" ref="G72:H72" si="15">SUM(G73:G76)</f>
        <v>7700</v>
      </c>
      <c r="H72" s="193">
        <f t="shared" si="15"/>
        <v>92400</v>
      </c>
    </row>
    <row r="73" spans="2:8" s="17" customFormat="1" x14ac:dyDescent="0.25">
      <c r="B73" s="38"/>
      <c r="C73" s="39" t="s">
        <v>14</v>
      </c>
      <c r="D73" s="185">
        <v>1</v>
      </c>
      <c r="E73" s="42">
        <v>2.2000000000000002</v>
      </c>
      <c r="F73" s="42">
        <v>2200</v>
      </c>
      <c r="G73" s="186">
        <f>F73*D73</f>
        <v>2200</v>
      </c>
      <c r="H73" s="186">
        <f>G73*12</f>
        <v>26400</v>
      </c>
    </row>
    <row r="74" spans="2:8" x14ac:dyDescent="0.25">
      <c r="B74" s="38"/>
      <c r="C74" s="39" t="s">
        <v>15</v>
      </c>
      <c r="D74" s="185">
        <v>2</v>
      </c>
      <c r="E74" s="41">
        <v>1.6</v>
      </c>
      <c r="F74" s="43">
        <v>1600</v>
      </c>
      <c r="G74" s="191">
        <f>F74*D74</f>
        <v>3200</v>
      </c>
      <c r="H74" s="186">
        <f>G74*12</f>
        <v>38400</v>
      </c>
    </row>
    <row r="75" spans="2:8" x14ac:dyDescent="0.25">
      <c r="B75" s="38"/>
      <c r="C75" s="39" t="s">
        <v>7</v>
      </c>
      <c r="D75" s="50">
        <v>1</v>
      </c>
      <c r="E75" s="197">
        <v>1.3</v>
      </c>
      <c r="F75" s="198">
        <v>1300</v>
      </c>
      <c r="G75" s="199">
        <f>F75*D75</f>
        <v>1300</v>
      </c>
      <c r="H75" s="186">
        <f>G75*12</f>
        <v>15600</v>
      </c>
    </row>
    <row r="76" spans="2:8" s="18" customFormat="1" x14ac:dyDescent="0.25">
      <c r="B76" s="38"/>
      <c r="C76" s="39" t="s">
        <v>8</v>
      </c>
      <c r="D76" s="185">
        <v>1</v>
      </c>
      <c r="E76" s="41">
        <v>1</v>
      </c>
      <c r="F76" s="42">
        <v>1000</v>
      </c>
      <c r="G76" s="186">
        <f>F76*D76</f>
        <v>1000</v>
      </c>
      <c r="H76" s="186">
        <f>G76*12</f>
        <v>12000</v>
      </c>
    </row>
    <row r="77" spans="2:8" x14ac:dyDescent="0.25">
      <c r="B77" s="187" t="s">
        <v>124</v>
      </c>
      <c r="C77" s="188" t="s">
        <v>19</v>
      </c>
      <c r="D77" s="194">
        <f>D78+D79+D84+D88+D93</f>
        <v>47</v>
      </c>
      <c r="E77" s="194"/>
      <c r="F77" s="194"/>
      <c r="G77" s="190">
        <f t="shared" ref="G77:H77" si="16">G78+G79+G84+G88+G93</f>
        <v>61300</v>
      </c>
      <c r="H77" s="190">
        <f t="shared" si="16"/>
        <v>735600</v>
      </c>
    </row>
    <row r="78" spans="2:8" x14ac:dyDescent="0.25">
      <c r="B78" s="38"/>
      <c r="C78" s="39" t="s">
        <v>18</v>
      </c>
      <c r="D78" s="185">
        <v>1</v>
      </c>
      <c r="E78" s="41">
        <v>3.2</v>
      </c>
      <c r="F78" s="42">
        <v>3200</v>
      </c>
      <c r="G78" s="186">
        <f>F78*D78</f>
        <v>3200</v>
      </c>
      <c r="H78" s="186">
        <f>G78*12</f>
        <v>38400</v>
      </c>
    </row>
    <row r="79" spans="2:8" s="18" customFormat="1" ht="30" x14ac:dyDescent="0.25">
      <c r="B79" s="44">
        <v>1</v>
      </c>
      <c r="C79" s="33" t="s">
        <v>151</v>
      </c>
      <c r="D79" s="192">
        <f>SUM(D80:D83)</f>
        <v>9</v>
      </c>
      <c r="E79" s="192"/>
      <c r="F79" s="192"/>
      <c r="G79" s="193">
        <f t="shared" ref="G79:H79" si="17">SUM(G80:G83)</f>
        <v>10800</v>
      </c>
      <c r="H79" s="193">
        <f t="shared" si="17"/>
        <v>129600</v>
      </c>
    </row>
    <row r="80" spans="2:8" s="18" customFormat="1" x14ac:dyDescent="0.25">
      <c r="B80" s="38"/>
      <c r="C80" s="39" t="s">
        <v>14</v>
      </c>
      <c r="D80" s="185">
        <v>1</v>
      </c>
      <c r="E80" s="41">
        <v>2.2000000000000002</v>
      </c>
      <c r="F80" s="42">
        <v>2200</v>
      </c>
      <c r="G80" s="186">
        <f>F80*D80</f>
        <v>2200</v>
      </c>
      <c r="H80" s="186">
        <f>G80*12</f>
        <v>26400</v>
      </c>
    </row>
    <row r="81" spans="2:8" x14ac:dyDescent="0.25">
      <c r="B81" s="38"/>
      <c r="C81" s="39" t="s">
        <v>15</v>
      </c>
      <c r="D81" s="185">
        <v>3</v>
      </c>
      <c r="E81" s="41">
        <v>1.3</v>
      </c>
      <c r="F81" s="42">
        <v>1300</v>
      </c>
      <c r="G81" s="186">
        <f>F81*D81</f>
        <v>3900</v>
      </c>
      <c r="H81" s="186">
        <f>G81*12</f>
        <v>46800</v>
      </c>
    </row>
    <row r="82" spans="2:8" x14ac:dyDescent="0.25">
      <c r="B82" s="38"/>
      <c r="C82" s="39" t="s">
        <v>7</v>
      </c>
      <c r="D82" s="185">
        <v>3</v>
      </c>
      <c r="E82" s="41">
        <v>1</v>
      </c>
      <c r="F82" s="42">
        <v>1000</v>
      </c>
      <c r="G82" s="186">
        <f>F82*D82</f>
        <v>3000</v>
      </c>
      <c r="H82" s="186">
        <f>G82*12</f>
        <v>36000</v>
      </c>
    </row>
    <row r="83" spans="2:8" x14ac:dyDescent="0.25">
      <c r="B83" s="38"/>
      <c r="C83" s="39" t="s">
        <v>8</v>
      </c>
      <c r="D83" s="185">
        <v>2</v>
      </c>
      <c r="E83" s="41">
        <v>0.85</v>
      </c>
      <c r="F83" s="42">
        <v>850</v>
      </c>
      <c r="G83" s="186">
        <f>F83*D83</f>
        <v>1700</v>
      </c>
      <c r="H83" s="186">
        <f>G83*12</f>
        <v>20400</v>
      </c>
    </row>
    <row r="84" spans="2:8" s="18" customFormat="1" x14ac:dyDescent="0.25">
      <c r="B84" s="44">
        <v>2</v>
      </c>
      <c r="C84" s="33" t="s">
        <v>152</v>
      </c>
      <c r="D84" s="192">
        <f>SUM(D85:D87)</f>
        <v>9</v>
      </c>
      <c r="E84" s="192"/>
      <c r="F84" s="192"/>
      <c r="G84" s="193">
        <f t="shared" ref="G84:H84" si="18">SUM(G85:G87)</f>
        <v>11600</v>
      </c>
      <c r="H84" s="193">
        <f t="shared" si="18"/>
        <v>139200</v>
      </c>
    </row>
    <row r="85" spans="2:8" s="18" customFormat="1" x14ac:dyDescent="0.25">
      <c r="B85" s="38"/>
      <c r="C85" s="39" t="s">
        <v>14</v>
      </c>
      <c r="D85" s="185">
        <v>1</v>
      </c>
      <c r="E85" s="41">
        <v>2.2000000000000002</v>
      </c>
      <c r="F85" s="42">
        <v>2200</v>
      </c>
      <c r="G85" s="186">
        <f>F85*D85</f>
        <v>2200</v>
      </c>
      <c r="H85" s="186">
        <f>G85*12</f>
        <v>26400</v>
      </c>
    </row>
    <row r="86" spans="2:8" x14ac:dyDescent="0.25">
      <c r="B86" s="38"/>
      <c r="C86" s="39" t="s">
        <v>15</v>
      </c>
      <c r="D86" s="185">
        <v>3</v>
      </c>
      <c r="E86" s="41">
        <v>1.3</v>
      </c>
      <c r="F86" s="42">
        <v>1300</v>
      </c>
      <c r="G86" s="186">
        <f>F86*D86</f>
        <v>3900</v>
      </c>
      <c r="H86" s="186">
        <f>G86*12</f>
        <v>46800</v>
      </c>
    </row>
    <row r="87" spans="2:8" x14ac:dyDescent="0.25">
      <c r="B87" s="38"/>
      <c r="C87" s="39" t="s">
        <v>7</v>
      </c>
      <c r="D87" s="185">
        <v>5</v>
      </c>
      <c r="E87" s="41">
        <v>1.1000000000000001</v>
      </c>
      <c r="F87" s="42">
        <v>1100</v>
      </c>
      <c r="G87" s="186">
        <f>F87*D87</f>
        <v>5500</v>
      </c>
      <c r="H87" s="186">
        <f>G87*12</f>
        <v>66000</v>
      </c>
    </row>
    <row r="88" spans="2:8" s="18" customFormat="1" ht="30" x14ac:dyDescent="0.25">
      <c r="B88" s="44">
        <v>3</v>
      </c>
      <c r="C88" s="33" t="s">
        <v>153</v>
      </c>
      <c r="D88" s="192">
        <f>SUM(D89:D92)</f>
        <v>12</v>
      </c>
      <c r="E88" s="192"/>
      <c r="F88" s="192"/>
      <c r="G88" s="193">
        <f t="shared" ref="G88:H88" si="19">SUM(G89:G92)</f>
        <v>16500</v>
      </c>
      <c r="H88" s="193">
        <f t="shared" si="19"/>
        <v>198000</v>
      </c>
    </row>
    <row r="89" spans="2:8" x14ac:dyDescent="0.25">
      <c r="B89" s="38"/>
      <c r="C89" s="39" t="s">
        <v>14</v>
      </c>
      <c r="D89" s="185">
        <v>1</v>
      </c>
      <c r="E89" s="48">
        <v>2.2000000000000002</v>
      </c>
      <c r="F89" s="42">
        <v>2200</v>
      </c>
      <c r="G89" s="191">
        <f>F89*D89</f>
        <v>2200</v>
      </c>
      <c r="H89" s="186">
        <f>G89*12</f>
        <v>26400</v>
      </c>
    </row>
    <row r="90" spans="2:8" s="18" customFormat="1" x14ac:dyDescent="0.25">
      <c r="B90" s="38"/>
      <c r="C90" s="39" t="s">
        <v>15</v>
      </c>
      <c r="D90" s="185">
        <v>3</v>
      </c>
      <c r="E90" s="48">
        <v>1.6</v>
      </c>
      <c r="F90" s="42">
        <v>1600</v>
      </c>
      <c r="G90" s="191">
        <f>F90*D90</f>
        <v>4800</v>
      </c>
      <c r="H90" s="191">
        <f>G90*12</f>
        <v>57600</v>
      </c>
    </row>
    <row r="91" spans="2:8" x14ac:dyDescent="0.25">
      <c r="B91" s="38"/>
      <c r="C91" s="39" t="s">
        <v>7</v>
      </c>
      <c r="D91" s="185">
        <v>5</v>
      </c>
      <c r="E91" s="48">
        <v>1.3</v>
      </c>
      <c r="F91" s="42">
        <v>1300</v>
      </c>
      <c r="G91" s="191">
        <f>F91*D91</f>
        <v>6500</v>
      </c>
      <c r="H91" s="186">
        <f>G91*12</f>
        <v>78000</v>
      </c>
    </row>
    <row r="92" spans="2:8" x14ac:dyDescent="0.25">
      <c r="B92" s="38"/>
      <c r="C92" s="39" t="s">
        <v>8</v>
      </c>
      <c r="D92" s="185">
        <v>3</v>
      </c>
      <c r="E92" s="41">
        <v>1</v>
      </c>
      <c r="F92" s="42">
        <v>1000</v>
      </c>
      <c r="G92" s="191">
        <f>F92*D92</f>
        <v>3000</v>
      </c>
      <c r="H92" s="186">
        <f>G92*12</f>
        <v>36000</v>
      </c>
    </row>
    <row r="93" spans="2:8" s="18" customFormat="1" ht="30" x14ac:dyDescent="0.25">
      <c r="B93" s="44">
        <v>4</v>
      </c>
      <c r="C93" s="33" t="s">
        <v>154</v>
      </c>
      <c r="D93" s="192">
        <f>SUM(D94:D97)</f>
        <v>16</v>
      </c>
      <c r="E93" s="192"/>
      <c r="F93" s="192"/>
      <c r="G93" s="193">
        <f t="shared" ref="G93:H93" si="20">SUM(G94:G97)</f>
        <v>19200</v>
      </c>
      <c r="H93" s="193">
        <f t="shared" si="20"/>
        <v>230400</v>
      </c>
    </row>
    <row r="94" spans="2:8" x14ac:dyDescent="0.25">
      <c r="B94" s="38"/>
      <c r="C94" s="39" t="s">
        <v>14</v>
      </c>
      <c r="D94" s="185">
        <v>1</v>
      </c>
      <c r="E94" s="41">
        <v>2.2000000000000002</v>
      </c>
      <c r="F94" s="42">
        <v>2200</v>
      </c>
      <c r="G94" s="191">
        <f>F94*D94</f>
        <v>2200</v>
      </c>
      <c r="H94" s="186">
        <f>G94*12</f>
        <v>26400</v>
      </c>
    </row>
    <row r="95" spans="2:8" x14ac:dyDescent="0.25">
      <c r="B95" s="38"/>
      <c r="C95" s="39" t="s">
        <v>15</v>
      </c>
      <c r="D95" s="185">
        <v>5</v>
      </c>
      <c r="E95" s="41">
        <v>1.3</v>
      </c>
      <c r="F95" s="42">
        <v>1300</v>
      </c>
      <c r="G95" s="191">
        <f>F95*D95</f>
        <v>6500</v>
      </c>
      <c r="H95" s="186">
        <f>G95*12</f>
        <v>78000</v>
      </c>
    </row>
    <row r="96" spans="2:8" s="18" customFormat="1" x14ac:dyDescent="0.25">
      <c r="B96" s="38"/>
      <c r="C96" s="39" t="s">
        <v>7</v>
      </c>
      <c r="D96" s="185">
        <v>5</v>
      </c>
      <c r="E96" s="41">
        <v>1.1000000000000001</v>
      </c>
      <c r="F96" s="42">
        <v>1100</v>
      </c>
      <c r="G96" s="186">
        <f>F96*D96</f>
        <v>5500</v>
      </c>
      <c r="H96" s="186">
        <f>G96*12</f>
        <v>66000</v>
      </c>
    </row>
    <row r="97" spans="2:8" x14ac:dyDescent="0.25">
      <c r="B97" s="38"/>
      <c r="C97" s="39" t="s">
        <v>8</v>
      </c>
      <c r="D97" s="185">
        <v>5</v>
      </c>
      <c r="E97" s="41">
        <v>1</v>
      </c>
      <c r="F97" s="42">
        <v>1000</v>
      </c>
      <c r="G97" s="191">
        <f>F97*D97</f>
        <v>5000</v>
      </c>
      <c r="H97" s="186">
        <f>G97*12</f>
        <v>60000</v>
      </c>
    </row>
    <row r="98" spans="2:8" ht="25.5" customHeight="1" x14ac:dyDescent="0.25">
      <c r="B98" s="38"/>
      <c r="C98" s="200" t="s">
        <v>157</v>
      </c>
      <c r="D98" s="201">
        <f>D4+D5+D6+D7+D8+D9+D39+D51+D54+D57+D61+D65+D77</f>
        <v>192</v>
      </c>
      <c r="E98" s="201"/>
      <c r="F98" s="201"/>
      <c r="G98" s="202">
        <f t="shared" ref="G98:H98" si="21">G4+G5+G6+G7+G8+G9+G39+G51+G54+G57+G61+G65+G77</f>
        <v>279100</v>
      </c>
      <c r="H98" s="202">
        <f t="shared" si="21"/>
        <v>3349200</v>
      </c>
    </row>
    <row r="99" spans="2:8" x14ac:dyDescent="0.25">
      <c r="C99" s="28"/>
    </row>
  </sheetData>
  <autoFilter ref="B3:H97"/>
  <mergeCells count="1">
    <mergeCell ref="B2:H2"/>
  </mergeCells>
  <pageMargins left="0.27" right="0.24" top="0.37" bottom="0.32" header="0.31496062992126" footer="0.31496062992126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625"/>
  <sheetViews>
    <sheetView tabSelected="1" view="pageBreakPreview" topLeftCell="A539" zoomScaleNormal="100" zoomScaleSheetLayoutView="100" workbookViewId="0">
      <selection activeCell="H557" sqref="H557"/>
    </sheetView>
  </sheetViews>
  <sheetFormatPr defaultColWidth="12.5703125" defaultRowHeight="15" x14ac:dyDescent="0.25"/>
  <cols>
    <col min="1" max="1" width="3.85546875" style="65" customWidth="1"/>
    <col min="2" max="2" width="5.28515625" style="19" customWidth="1"/>
    <col min="3" max="3" width="54" style="27" customWidth="1"/>
    <col min="4" max="4" width="15.5703125" style="13" customWidth="1"/>
    <col min="5" max="5" width="16.140625" style="14" customWidth="1"/>
    <col min="6" max="6" width="18.28515625" style="20" customWidth="1"/>
    <col min="7" max="7" width="18.85546875" style="20" customWidth="1"/>
    <col min="8" max="8" width="18.85546875" style="21" customWidth="1"/>
    <col min="9" max="188" width="9.140625" style="15" customWidth="1"/>
    <col min="189" max="189" width="42.140625" style="15" customWidth="1"/>
    <col min="190" max="190" width="10.5703125" style="15" customWidth="1"/>
    <col min="191" max="191" width="10" style="15" customWidth="1"/>
    <col min="192" max="16384" width="12.5703125" style="15"/>
  </cols>
  <sheetData>
    <row r="1" spans="1:8" ht="38.25" customHeight="1" x14ac:dyDescent="0.25">
      <c r="B1" s="262"/>
      <c r="C1" s="263"/>
      <c r="D1" s="263" t="s">
        <v>178</v>
      </c>
      <c r="E1" s="263"/>
      <c r="F1" s="263"/>
      <c r="G1" s="263"/>
      <c r="H1" s="263"/>
    </row>
    <row r="2" spans="1:8" x14ac:dyDescent="0.25">
      <c r="B2" s="272"/>
      <c r="C2" s="273" t="s">
        <v>23</v>
      </c>
      <c r="D2" s="273"/>
      <c r="E2" s="273"/>
      <c r="F2" s="273"/>
      <c r="G2" s="273"/>
      <c r="H2" s="274"/>
    </row>
    <row r="3" spans="1:8" s="16" customFormat="1" ht="75" x14ac:dyDescent="0.25">
      <c r="A3" s="65"/>
      <c r="B3" s="35" t="s">
        <v>117</v>
      </c>
      <c r="C3" s="36" t="s">
        <v>111</v>
      </c>
      <c r="D3" s="34" t="s">
        <v>0</v>
      </c>
      <c r="E3" s="37" t="s">
        <v>112</v>
      </c>
      <c r="F3" s="34" t="s">
        <v>113</v>
      </c>
      <c r="G3" s="34" t="s">
        <v>114</v>
      </c>
      <c r="H3" s="34" t="s">
        <v>115</v>
      </c>
    </row>
    <row r="4" spans="1:8" x14ac:dyDescent="0.25">
      <c r="B4" s="38"/>
      <c r="C4" s="39" t="s">
        <v>12</v>
      </c>
      <c r="D4" s="40">
        <v>1</v>
      </c>
      <c r="E4" s="41"/>
      <c r="F4" s="42">
        <v>5600</v>
      </c>
      <c r="G4" s="42">
        <f>D4*F4</f>
        <v>5600</v>
      </c>
      <c r="H4" s="42">
        <f>G4*12</f>
        <v>67200</v>
      </c>
    </row>
    <row r="5" spans="1:8" x14ac:dyDescent="0.25">
      <c r="B5" s="38"/>
      <c r="C5" s="39" t="s">
        <v>13</v>
      </c>
      <c r="D5" s="40">
        <v>3</v>
      </c>
      <c r="E5" s="41"/>
      <c r="F5" s="42">
        <v>4800</v>
      </c>
      <c r="G5" s="42">
        <f t="shared" ref="G5:G6" si="0">D5*F5</f>
        <v>14400</v>
      </c>
      <c r="H5" s="42">
        <f t="shared" ref="H5:H6" si="1">G5*12</f>
        <v>172800</v>
      </c>
    </row>
    <row r="6" spans="1:8" x14ac:dyDescent="0.25">
      <c r="B6" s="38"/>
      <c r="C6" s="39" t="s">
        <v>347</v>
      </c>
      <c r="D6" s="40">
        <v>1</v>
      </c>
      <c r="E6" s="41"/>
      <c r="F6" s="42">
        <v>1300</v>
      </c>
      <c r="G6" s="42">
        <f t="shared" si="0"/>
        <v>1300</v>
      </c>
      <c r="H6" s="42">
        <f t="shared" si="1"/>
        <v>15600</v>
      </c>
    </row>
    <row r="7" spans="1:8" x14ac:dyDescent="0.25">
      <c r="B7" s="38"/>
      <c r="C7" s="39" t="s">
        <v>348</v>
      </c>
      <c r="D7" s="40">
        <v>3</v>
      </c>
      <c r="E7" s="41"/>
      <c r="F7" s="42">
        <v>1200</v>
      </c>
      <c r="G7" s="42">
        <f>D7*F7</f>
        <v>3600</v>
      </c>
      <c r="H7" s="42">
        <f>G7*12</f>
        <v>43200</v>
      </c>
    </row>
    <row r="8" spans="1:8" x14ac:dyDescent="0.25">
      <c r="B8" s="38"/>
      <c r="C8" s="39" t="s">
        <v>351</v>
      </c>
      <c r="D8" s="40">
        <v>1</v>
      </c>
      <c r="E8" s="41"/>
      <c r="F8" s="42">
        <v>3600</v>
      </c>
      <c r="G8" s="42">
        <f t="shared" ref="G8:G9" si="2">D8*F8</f>
        <v>3600</v>
      </c>
      <c r="H8" s="42">
        <f t="shared" ref="H8:H9" si="3">G8*12</f>
        <v>43200</v>
      </c>
    </row>
    <row r="9" spans="1:8" x14ac:dyDescent="0.25">
      <c r="B9" s="38"/>
      <c r="C9" s="39" t="s">
        <v>352</v>
      </c>
      <c r="D9" s="40">
        <v>1</v>
      </c>
      <c r="E9" s="41"/>
      <c r="F9" s="42">
        <v>2500</v>
      </c>
      <c r="G9" s="42">
        <f t="shared" si="2"/>
        <v>2500</v>
      </c>
      <c r="H9" s="42">
        <f t="shared" si="3"/>
        <v>30000</v>
      </c>
    </row>
    <row r="10" spans="1:8" s="17" customFormat="1" ht="30" x14ac:dyDescent="0.25">
      <c r="A10" s="65"/>
      <c r="B10" s="277" t="s">
        <v>118</v>
      </c>
      <c r="C10" s="265" t="s">
        <v>339</v>
      </c>
      <c r="D10" s="264">
        <f>D11+D12+D13+D16</f>
        <v>31</v>
      </c>
      <c r="E10" s="264"/>
      <c r="F10" s="266"/>
      <c r="G10" s="266">
        <f>G11+G12+G13+G16</f>
        <v>44400</v>
      </c>
      <c r="H10" s="266">
        <f>H11+H12+H13+H16</f>
        <v>532800</v>
      </c>
    </row>
    <row r="11" spans="1:8" x14ac:dyDescent="0.25">
      <c r="B11" s="38"/>
      <c r="C11" s="39" t="s">
        <v>18</v>
      </c>
      <c r="D11" s="40">
        <v>1</v>
      </c>
      <c r="E11" s="41">
        <v>3.6</v>
      </c>
      <c r="F11" s="42">
        <v>3600</v>
      </c>
      <c r="G11" s="42">
        <f>D11*F11</f>
        <v>3600</v>
      </c>
      <c r="H11" s="42">
        <f>G11*12</f>
        <v>43200</v>
      </c>
    </row>
    <row r="12" spans="1:8" x14ac:dyDescent="0.25">
      <c r="B12" s="38"/>
      <c r="C12" s="39" t="s">
        <v>16</v>
      </c>
      <c r="D12" s="40">
        <v>1</v>
      </c>
      <c r="E12" s="41">
        <v>2.8</v>
      </c>
      <c r="F12" s="42">
        <v>2800</v>
      </c>
      <c r="G12" s="42">
        <f>D12*F12</f>
        <v>2800</v>
      </c>
      <c r="H12" s="42">
        <f>G12*12</f>
        <v>33600</v>
      </c>
    </row>
    <row r="13" spans="1:8" s="251" customFormat="1" x14ac:dyDescent="0.25">
      <c r="A13" s="65"/>
      <c r="B13" s="44">
        <v>1</v>
      </c>
      <c r="C13" s="252" t="s">
        <v>340</v>
      </c>
      <c r="D13" s="253">
        <f>SUM(D14:D15)</f>
        <v>9</v>
      </c>
      <c r="E13" s="252"/>
      <c r="F13" s="44"/>
      <c r="G13" s="47">
        <f>SUM(G14:G15)</f>
        <v>12900</v>
      </c>
      <c r="H13" s="47">
        <f>SUM(H14:H15)</f>
        <v>154800</v>
      </c>
    </row>
    <row r="14" spans="1:8" x14ac:dyDescent="0.25">
      <c r="B14" s="38"/>
      <c r="C14" s="39" t="s">
        <v>14</v>
      </c>
      <c r="D14" s="40">
        <v>1</v>
      </c>
      <c r="E14" s="41">
        <v>2.5</v>
      </c>
      <c r="F14" s="42">
        <v>2500</v>
      </c>
      <c r="G14" s="42">
        <f>D14*F14</f>
        <v>2500</v>
      </c>
      <c r="H14" s="42">
        <f>G14*12</f>
        <v>30000</v>
      </c>
    </row>
    <row r="15" spans="1:8" x14ac:dyDescent="0.25">
      <c r="B15" s="38"/>
      <c r="C15" s="39" t="s">
        <v>15</v>
      </c>
      <c r="D15" s="40">
        <v>8</v>
      </c>
      <c r="E15" s="41">
        <v>1.3</v>
      </c>
      <c r="F15" s="42">
        <v>1300</v>
      </c>
      <c r="G15" s="42">
        <f t="shared" ref="G15" si="4">D15*F15</f>
        <v>10400</v>
      </c>
      <c r="H15" s="42">
        <f t="shared" ref="H15" si="5">G15*12</f>
        <v>124800</v>
      </c>
    </row>
    <row r="16" spans="1:8" s="250" customFormat="1" x14ac:dyDescent="0.25">
      <c r="A16" s="65"/>
      <c r="B16" s="44">
        <v>2</v>
      </c>
      <c r="C16" s="252" t="s">
        <v>341</v>
      </c>
      <c r="D16" s="45">
        <f>SUM(D17:D20)</f>
        <v>20</v>
      </c>
      <c r="E16" s="45"/>
      <c r="F16" s="47"/>
      <c r="G16" s="47">
        <f>SUM(G17:G20)</f>
        <v>25100</v>
      </c>
      <c r="H16" s="47">
        <f>SUM(H17:H20)</f>
        <v>301200</v>
      </c>
    </row>
    <row r="17" spans="1:8" x14ac:dyDescent="0.25">
      <c r="B17" s="38"/>
      <c r="C17" s="39" t="s">
        <v>14</v>
      </c>
      <c r="D17" s="40">
        <v>1</v>
      </c>
      <c r="E17" s="41">
        <v>2.5</v>
      </c>
      <c r="F17" s="42">
        <v>2500</v>
      </c>
      <c r="G17" s="42">
        <f>D17*F17</f>
        <v>2500</v>
      </c>
      <c r="H17" s="42">
        <f>G17*12</f>
        <v>30000</v>
      </c>
    </row>
    <row r="18" spans="1:8" x14ac:dyDescent="0.25">
      <c r="B18" s="38"/>
      <c r="C18" s="39" t="s">
        <v>15</v>
      </c>
      <c r="D18" s="40">
        <v>8</v>
      </c>
      <c r="E18" s="41">
        <v>1.3</v>
      </c>
      <c r="F18" s="42">
        <v>1300</v>
      </c>
      <c r="G18" s="42">
        <f t="shared" ref="G18:G20" si="6">D18*F18</f>
        <v>10400</v>
      </c>
      <c r="H18" s="42">
        <f t="shared" ref="H18:H20" si="7">G18*12</f>
        <v>124800</v>
      </c>
    </row>
    <row r="19" spans="1:8" x14ac:dyDescent="0.25">
      <c r="B19" s="38"/>
      <c r="C19" s="39" t="s">
        <v>7</v>
      </c>
      <c r="D19" s="40">
        <v>6</v>
      </c>
      <c r="E19" s="41">
        <v>1.2</v>
      </c>
      <c r="F19" s="42">
        <v>1200</v>
      </c>
      <c r="G19" s="42">
        <f t="shared" si="6"/>
        <v>7200</v>
      </c>
      <c r="H19" s="42">
        <f t="shared" si="7"/>
        <v>86400</v>
      </c>
    </row>
    <row r="20" spans="1:8" x14ac:dyDescent="0.25">
      <c r="B20" s="38"/>
      <c r="C20" s="39" t="s">
        <v>8</v>
      </c>
      <c r="D20" s="40">
        <v>5</v>
      </c>
      <c r="E20" s="41">
        <v>1</v>
      </c>
      <c r="F20" s="42">
        <v>1000</v>
      </c>
      <c r="G20" s="42">
        <f t="shared" si="6"/>
        <v>5000</v>
      </c>
      <c r="H20" s="42">
        <f t="shared" si="7"/>
        <v>60000</v>
      </c>
    </row>
    <row r="21" spans="1:8" s="17" customFormat="1" ht="25.5" customHeight="1" x14ac:dyDescent="0.25">
      <c r="A21" s="65"/>
      <c r="B21" s="277" t="s">
        <v>119</v>
      </c>
      <c r="C21" s="265" t="s">
        <v>17</v>
      </c>
      <c r="D21" s="264">
        <f>D22+D23+D27</f>
        <v>20</v>
      </c>
      <c r="E21" s="278"/>
      <c r="F21" s="266"/>
      <c r="G21" s="266">
        <f>G22+G23+G27</f>
        <v>29900</v>
      </c>
      <c r="H21" s="266">
        <f>H22+H23+H27</f>
        <v>358800</v>
      </c>
    </row>
    <row r="22" spans="1:8" x14ac:dyDescent="0.25">
      <c r="B22" s="38"/>
      <c r="C22" s="39" t="s">
        <v>18</v>
      </c>
      <c r="D22" s="40">
        <v>1</v>
      </c>
      <c r="E22" s="41">
        <v>3.6</v>
      </c>
      <c r="F22" s="42">
        <v>3600</v>
      </c>
      <c r="G22" s="42">
        <f>D22*F22</f>
        <v>3600</v>
      </c>
      <c r="H22" s="42">
        <f t="shared" ref="H22" si="8">G22*12</f>
        <v>43200</v>
      </c>
    </row>
    <row r="23" spans="1:8" s="18" customFormat="1" ht="30" x14ac:dyDescent="0.25">
      <c r="A23" s="65"/>
      <c r="B23" s="44">
        <v>1</v>
      </c>
      <c r="C23" s="33" t="s">
        <v>159</v>
      </c>
      <c r="D23" s="45">
        <f>SUM(D24:D26)</f>
        <v>9</v>
      </c>
      <c r="E23" s="46"/>
      <c r="F23" s="47"/>
      <c r="G23" s="47">
        <f>SUM(G24:G26)</f>
        <v>12600</v>
      </c>
      <c r="H23" s="47">
        <f>SUM(H24:H26)</f>
        <v>151200</v>
      </c>
    </row>
    <row r="24" spans="1:8" x14ac:dyDescent="0.25">
      <c r="B24" s="38"/>
      <c r="C24" s="39" t="s">
        <v>14</v>
      </c>
      <c r="D24" s="40">
        <v>1</v>
      </c>
      <c r="E24" s="41">
        <v>2.5</v>
      </c>
      <c r="F24" s="42">
        <v>2500</v>
      </c>
      <c r="G24" s="42">
        <f>D24*F24</f>
        <v>2500</v>
      </c>
      <c r="H24" s="42">
        <f t="shared" ref="H24:H26" si="9">G24*12</f>
        <v>30000</v>
      </c>
    </row>
    <row r="25" spans="1:8" x14ac:dyDescent="0.25">
      <c r="B25" s="38"/>
      <c r="C25" s="39" t="s">
        <v>15</v>
      </c>
      <c r="D25" s="40">
        <v>5</v>
      </c>
      <c r="E25" s="41">
        <v>1.3</v>
      </c>
      <c r="F25" s="42">
        <v>1300</v>
      </c>
      <c r="G25" s="42">
        <f t="shared" ref="G25" si="10">D25*F25</f>
        <v>6500</v>
      </c>
      <c r="H25" s="42">
        <f t="shared" si="9"/>
        <v>78000</v>
      </c>
    </row>
    <row r="26" spans="1:8" x14ac:dyDescent="0.25">
      <c r="B26" s="38"/>
      <c r="C26" s="39" t="s">
        <v>7</v>
      </c>
      <c r="D26" s="40">
        <v>3</v>
      </c>
      <c r="E26" s="41">
        <v>1.2</v>
      </c>
      <c r="F26" s="42">
        <v>1200</v>
      </c>
      <c r="G26" s="42">
        <f>D26*F26</f>
        <v>3600</v>
      </c>
      <c r="H26" s="42">
        <f t="shared" si="9"/>
        <v>43200</v>
      </c>
    </row>
    <row r="27" spans="1:8" s="18" customFormat="1" ht="30" x14ac:dyDescent="0.25">
      <c r="A27" s="65"/>
      <c r="B27" s="44">
        <v>2</v>
      </c>
      <c r="C27" s="33" t="s">
        <v>160</v>
      </c>
      <c r="D27" s="45">
        <f>SUM(D28:D30)</f>
        <v>10</v>
      </c>
      <c r="E27" s="46"/>
      <c r="F27" s="47"/>
      <c r="G27" s="47">
        <f>SUM(G28:G30)</f>
        <v>13700</v>
      </c>
      <c r="H27" s="47">
        <f>SUM(H28:H30)</f>
        <v>164400</v>
      </c>
    </row>
    <row r="28" spans="1:8" x14ac:dyDescent="0.25">
      <c r="B28" s="38"/>
      <c r="C28" s="39" t="s">
        <v>14</v>
      </c>
      <c r="D28" s="40">
        <v>1</v>
      </c>
      <c r="E28" s="41">
        <v>2.5</v>
      </c>
      <c r="F28" s="42">
        <v>2500</v>
      </c>
      <c r="G28" s="42">
        <f t="shared" ref="G28:G30" si="11">D28*F28</f>
        <v>2500</v>
      </c>
      <c r="H28" s="42">
        <f t="shared" ref="H28:H30" si="12">G28*12</f>
        <v>30000</v>
      </c>
    </row>
    <row r="29" spans="1:8" x14ac:dyDescent="0.25">
      <c r="B29" s="38"/>
      <c r="C29" s="39" t="s">
        <v>15</v>
      </c>
      <c r="D29" s="40">
        <v>4</v>
      </c>
      <c r="E29" s="41">
        <v>1.3</v>
      </c>
      <c r="F29" s="42">
        <v>1300</v>
      </c>
      <c r="G29" s="42">
        <f t="shared" si="11"/>
        <v>5200</v>
      </c>
      <c r="H29" s="42">
        <f t="shared" si="12"/>
        <v>62400</v>
      </c>
    </row>
    <row r="30" spans="1:8" x14ac:dyDescent="0.25">
      <c r="B30" s="38"/>
      <c r="C30" s="39" t="s">
        <v>7</v>
      </c>
      <c r="D30" s="40">
        <v>5</v>
      </c>
      <c r="E30" s="41">
        <v>1.2</v>
      </c>
      <c r="F30" s="42">
        <v>1200</v>
      </c>
      <c r="G30" s="42">
        <f t="shared" si="11"/>
        <v>6000</v>
      </c>
      <c r="H30" s="42">
        <f t="shared" si="12"/>
        <v>72000</v>
      </c>
    </row>
    <row r="31" spans="1:8" s="17" customFormat="1" ht="45" x14ac:dyDescent="0.25">
      <c r="A31" s="65"/>
      <c r="B31" s="277" t="s">
        <v>120</v>
      </c>
      <c r="C31" s="280" t="s">
        <v>349</v>
      </c>
      <c r="D31" s="264">
        <f>D32+D33+D34+D39</f>
        <v>40</v>
      </c>
      <c r="E31" s="278"/>
      <c r="F31" s="266"/>
      <c r="G31" s="266">
        <f>G32+G33+G34+G39</f>
        <v>53900</v>
      </c>
      <c r="H31" s="266">
        <f>H32+H33+H34+H39</f>
        <v>646800</v>
      </c>
    </row>
    <row r="32" spans="1:8" x14ac:dyDescent="0.25">
      <c r="B32" s="38"/>
      <c r="C32" s="39" t="s">
        <v>161</v>
      </c>
      <c r="D32" s="40">
        <v>1</v>
      </c>
      <c r="E32" s="41">
        <v>3.6</v>
      </c>
      <c r="F32" s="42">
        <v>3600</v>
      </c>
      <c r="G32" s="42">
        <f>D32*F32</f>
        <v>3600</v>
      </c>
      <c r="H32" s="42">
        <f t="shared" ref="H32:H33" si="13">G32*12</f>
        <v>43200</v>
      </c>
    </row>
    <row r="33" spans="1:8" x14ac:dyDescent="0.25">
      <c r="B33" s="38"/>
      <c r="C33" s="39" t="s">
        <v>16</v>
      </c>
      <c r="D33" s="40">
        <v>1</v>
      </c>
      <c r="E33" s="41">
        <v>2.5</v>
      </c>
      <c r="F33" s="42">
        <v>2500</v>
      </c>
      <c r="G33" s="42">
        <f>D33*F33</f>
        <v>2500</v>
      </c>
      <c r="H33" s="42">
        <f t="shared" si="13"/>
        <v>30000</v>
      </c>
    </row>
    <row r="34" spans="1:8" s="18" customFormat="1" ht="30" x14ac:dyDescent="0.25">
      <c r="A34" s="65"/>
      <c r="B34" s="44">
        <v>1</v>
      </c>
      <c r="C34" s="33" t="s">
        <v>343</v>
      </c>
      <c r="D34" s="45">
        <f>SUM(D35:D38)</f>
        <v>22</v>
      </c>
      <c r="E34" s="46"/>
      <c r="F34" s="47"/>
      <c r="G34" s="47">
        <f>SUM(G35:G38)</f>
        <v>27700</v>
      </c>
      <c r="H34" s="47">
        <f>SUM(H35:H38)</f>
        <v>332400</v>
      </c>
    </row>
    <row r="35" spans="1:8" ht="17.25" customHeight="1" x14ac:dyDescent="0.25">
      <c r="B35" s="38"/>
      <c r="C35" s="39" t="s">
        <v>14</v>
      </c>
      <c r="D35" s="40">
        <v>1</v>
      </c>
      <c r="E35" s="41">
        <v>2.4</v>
      </c>
      <c r="F35" s="42">
        <v>2400</v>
      </c>
      <c r="G35" s="42">
        <f t="shared" ref="G35:G38" si="14">D35*F35</f>
        <v>2400</v>
      </c>
      <c r="H35" s="42">
        <f t="shared" ref="H35:H38" si="15">G35*12</f>
        <v>28800</v>
      </c>
    </row>
    <row r="36" spans="1:8" x14ac:dyDescent="0.25">
      <c r="B36" s="38"/>
      <c r="C36" s="39" t="s">
        <v>15</v>
      </c>
      <c r="D36" s="40">
        <v>7</v>
      </c>
      <c r="E36" s="41">
        <v>1.3</v>
      </c>
      <c r="F36" s="42">
        <v>1300</v>
      </c>
      <c r="G36" s="42">
        <f t="shared" si="14"/>
        <v>9100</v>
      </c>
      <c r="H36" s="42">
        <f t="shared" si="15"/>
        <v>109200</v>
      </c>
    </row>
    <row r="37" spans="1:8" x14ac:dyDescent="0.25">
      <c r="B37" s="38"/>
      <c r="C37" s="39" t="s">
        <v>7</v>
      </c>
      <c r="D37" s="40">
        <v>11</v>
      </c>
      <c r="E37" s="41">
        <v>1.2</v>
      </c>
      <c r="F37" s="42">
        <v>1200</v>
      </c>
      <c r="G37" s="42">
        <f t="shared" si="14"/>
        <v>13200</v>
      </c>
      <c r="H37" s="42">
        <f t="shared" si="15"/>
        <v>158400</v>
      </c>
    </row>
    <row r="38" spans="1:8" x14ac:dyDescent="0.25">
      <c r="B38" s="38"/>
      <c r="C38" s="39" t="s">
        <v>8</v>
      </c>
      <c r="D38" s="40">
        <v>3</v>
      </c>
      <c r="E38" s="41">
        <v>1</v>
      </c>
      <c r="F38" s="42">
        <v>1000</v>
      </c>
      <c r="G38" s="42">
        <f t="shared" si="14"/>
        <v>3000</v>
      </c>
      <c r="H38" s="42">
        <f t="shared" si="15"/>
        <v>36000</v>
      </c>
    </row>
    <row r="39" spans="1:8" s="18" customFormat="1" ht="60" x14ac:dyDescent="0.25">
      <c r="A39" s="65"/>
      <c r="B39" s="44">
        <v>2</v>
      </c>
      <c r="C39" s="33" t="s">
        <v>344</v>
      </c>
      <c r="D39" s="45">
        <f t="shared" ref="D39" si="16">SUM(D40:D43)</f>
        <v>16</v>
      </c>
      <c r="E39" s="46"/>
      <c r="F39" s="47"/>
      <c r="G39" s="47">
        <f>SUM(G40:G43)</f>
        <v>20100</v>
      </c>
      <c r="H39" s="47">
        <f>SUM(H40:H43)</f>
        <v>241200</v>
      </c>
    </row>
    <row r="40" spans="1:8" x14ac:dyDescent="0.25">
      <c r="B40" s="38"/>
      <c r="C40" s="39" t="s">
        <v>14</v>
      </c>
      <c r="D40" s="40">
        <v>1</v>
      </c>
      <c r="E40" s="41">
        <v>2.4</v>
      </c>
      <c r="F40" s="42">
        <v>2400</v>
      </c>
      <c r="G40" s="42">
        <f>D40*F40</f>
        <v>2400</v>
      </c>
      <c r="H40" s="42">
        <f t="shared" ref="H40:H43" si="17">G40*12</f>
        <v>28800</v>
      </c>
    </row>
    <row r="41" spans="1:8" x14ac:dyDescent="0.25">
      <c r="B41" s="38"/>
      <c r="C41" s="39" t="s">
        <v>15</v>
      </c>
      <c r="D41" s="40">
        <v>5</v>
      </c>
      <c r="E41" s="41">
        <v>1.3</v>
      </c>
      <c r="F41" s="42">
        <v>1300</v>
      </c>
      <c r="G41" s="42">
        <f t="shared" ref="G41:G43" si="18">D41*F41</f>
        <v>6500</v>
      </c>
      <c r="H41" s="42">
        <f t="shared" si="17"/>
        <v>78000</v>
      </c>
    </row>
    <row r="42" spans="1:8" x14ac:dyDescent="0.25">
      <c r="B42" s="38"/>
      <c r="C42" s="39" t="s">
        <v>7</v>
      </c>
      <c r="D42" s="40">
        <v>6</v>
      </c>
      <c r="E42" s="41">
        <v>1.2</v>
      </c>
      <c r="F42" s="42">
        <v>1200</v>
      </c>
      <c r="G42" s="42">
        <f t="shared" si="18"/>
        <v>7200</v>
      </c>
      <c r="H42" s="42">
        <f t="shared" si="17"/>
        <v>86400</v>
      </c>
    </row>
    <row r="43" spans="1:8" x14ac:dyDescent="0.25">
      <c r="B43" s="38"/>
      <c r="C43" s="39" t="s">
        <v>8</v>
      </c>
      <c r="D43" s="40">
        <v>4</v>
      </c>
      <c r="E43" s="41">
        <v>1</v>
      </c>
      <c r="F43" s="42">
        <v>1000</v>
      </c>
      <c r="G43" s="42">
        <f t="shared" si="18"/>
        <v>4000</v>
      </c>
      <c r="H43" s="42">
        <f t="shared" si="17"/>
        <v>48000</v>
      </c>
    </row>
    <row r="44" spans="1:8" s="17" customFormat="1" ht="40.5" x14ac:dyDescent="0.25">
      <c r="A44" s="65"/>
      <c r="B44" s="277" t="s">
        <v>121</v>
      </c>
      <c r="C44" s="279" t="s">
        <v>162</v>
      </c>
      <c r="D44" s="264">
        <f>D45+D46+D50</f>
        <v>19</v>
      </c>
      <c r="E44" s="264"/>
      <c r="F44" s="264"/>
      <c r="G44" s="266">
        <f>G45+G46+G50</f>
        <v>28800</v>
      </c>
      <c r="H44" s="266">
        <f>H45+H46+H50</f>
        <v>345600</v>
      </c>
    </row>
    <row r="45" spans="1:8" x14ac:dyDescent="0.25">
      <c r="B45" s="38"/>
      <c r="C45" s="39" t="s">
        <v>18</v>
      </c>
      <c r="D45" s="40">
        <v>1</v>
      </c>
      <c r="E45" s="41">
        <v>3.6</v>
      </c>
      <c r="F45" s="42">
        <v>3600</v>
      </c>
      <c r="G45" s="42">
        <f>D45*F45</f>
        <v>3600</v>
      </c>
      <c r="H45" s="42">
        <f t="shared" ref="H45" si="19">G45*12</f>
        <v>43200</v>
      </c>
    </row>
    <row r="46" spans="1:8" s="18" customFormat="1" x14ac:dyDescent="0.25">
      <c r="A46" s="65"/>
      <c r="B46" s="44">
        <v>1</v>
      </c>
      <c r="C46" s="31" t="s">
        <v>163</v>
      </c>
      <c r="D46" s="45">
        <f>SUM(D47:D49)</f>
        <v>8</v>
      </c>
      <c r="E46" s="46"/>
      <c r="F46" s="47"/>
      <c r="G46" s="47">
        <f>SUM(G47:G49)</f>
        <v>11000</v>
      </c>
      <c r="H46" s="47">
        <f>SUM(H47:H49)</f>
        <v>132000</v>
      </c>
    </row>
    <row r="47" spans="1:8" x14ac:dyDescent="0.25">
      <c r="B47" s="38"/>
      <c r="C47" s="39" t="s">
        <v>14</v>
      </c>
      <c r="D47" s="40">
        <v>1</v>
      </c>
      <c r="E47" s="41">
        <v>2.4</v>
      </c>
      <c r="F47" s="42">
        <v>2400</v>
      </c>
      <c r="G47" s="42">
        <f>D47*F47</f>
        <v>2400</v>
      </c>
      <c r="H47" s="42">
        <f t="shared" ref="H47:H49" si="20">G47*12</f>
        <v>28800</v>
      </c>
    </row>
    <row r="48" spans="1:8" x14ac:dyDescent="0.25">
      <c r="B48" s="38"/>
      <c r="C48" s="39" t="s">
        <v>15</v>
      </c>
      <c r="D48" s="40">
        <v>2</v>
      </c>
      <c r="E48" s="41">
        <v>1.3</v>
      </c>
      <c r="F48" s="42">
        <v>1300</v>
      </c>
      <c r="G48" s="42">
        <f>D48*F48</f>
        <v>2600</v>
      </c>
      <c r="H48" s="42">
        <f t="shared" si="20"/>
        <v>31200</v>
      </c>
    </row>
    <row r="49" spans="1:8" x14ac:dyDescent="0.25">
      <c r="B49" s="38"/>
      <c r="C49" s="39" t="s">
        <v>7</v>
      </c>
      <c r="D49" s="40">
        <v>5</v>
      </c>
      <c r="E49" s="41">
        <v>1.2</v>
      </c>
      <c r="F49" s="42">
        <v>1200</v>
      </c>
      <c r="G49" s="42">
        <f>D49*F49</f>
        <v>6000</v>
      </c>
      <c r="H49" s="42">
        <f t="shared" si="20"/>
        <v>72000</v>
      </c>
    </row>
    <row r="50" spans="1:8" s="18" customFormat="1" ht="30" x14ac:dyDescent="0.25">
      <c r="A50" s="65"/>
      <c r="B50" s="44">
        <v>2</v>
      </c>
      <c r="C50" s="31" t="s">
        <v>164</v>
      </c>
      <c r="D50" s="45">
        <f>SUM(D51:D52)</f>
        <v>10</v>
      </c>
      <c r="E50" s="46"/>
      <c r="F50" s="47"/>
      <c r="G50" s="47">
        <f>SUM(G51:G52)</f>
        <v>14200</v>
      </c>
      <c r="H50" s="47">
        <f>SUM(H51:H52)</f>
        <v>170400</v>
      </c>
    </row>
    <row r="51" spans="1:8" x14ac:dyDescent="0.25">
      <c r="B51" s="38"/>
      <c r="C51" s="39" t="s">
        <v>14</v>
      </c>
      <c r="D51" s="40">
        <v>1</v>
      </c>
      <c r="E51" s="41">
        <v>2.5</v>
      </c>
      <c r="F51" s="42">
        <v>2500</v>
      </c>
      <c r="G51" s="42">
        <f>D51*F51</f>
        <v>2500</v>
      </c>
      <c r="H51" s="42">
        <f t="shared" ref="H51:H52" si="21">G51*12</f>
        <v>30000</v>
      </c>
    </row>
    <row r="52" spans="1:8" x14ac:dyDescent="0.25">
      <c r="B52" s="38"/>
      <c r="C52" s="39" t="s">
        <v>15</v>
      </c>
      <c r="D52" s="40">
        <v>9</v>
      </c>
      <c r="E52" s="41">
        <v>1.3</v>
      </c>
      <c r="F52" s="42">
        <v>1300</v>
      </c>
      <c r="G52" s="42">
        <f>D52*F52</f>
        <v>11700</v>
      </c>
      <c r="H52" s="42">
        <f t="shared" si="21"/>
        <v>140400</v>
      </c>
    </row>
    <row r="53" spans="1:8" s="17" customFormat="1" ht="40.5" x14ac:dyDescent="0.25">
      <c r="A53" s="65"/>
      <c r="B53" s="277" t="s">
        <v>122</v>
      </c>
      <c r="C53" s="279" t="s">
        <v>345</v>
      </c>
      <c r="D53" s="264">
        <f>D54+D55+D56+D60+D64</f>
        <v>57</v>
      </c>
      <c r="E53" s="264"/>
      <c r="F53" s="264"/>
      <c r="G53" s="266">
        <f>G54+G55+G56+G60+G64</f>
        <v>79900</v>
      </c>
      <c r="H53" s="266">
        <f>H54+H55+H56+H60+H64</f>
        <v>958800</v>
      </c>
    </row>
    <row r="54" spans="1:8" x14ac:dyDescent="0.25">
      <c r="B54" s="38"/>
      <c r="C54" s="39" t="s">
        <v>18</v>
      </c>
      <c r="D54" s="40">
        <v>1</v>
      </c>
      <c r="E54" s="41">
        <v>3.6</v>
      </c>
      <c r="F54" s="42">
        <v>3600</v>
      </c>
      <c r="G54" s="42">
        <f>D54*F54</f>
        <v>3600</v>
      </c>
      <c r="H54" s="42">
        <f t="shared" ref="H54:H55" si="22">G54*12</f>
        <v>43200</v>
      </c>
    </row>
    <row r="55" spans="1:8" x14ac:dyDescent="0.25">
      <c r="B55" s="38"/>
      <c r="C55" s="39" t="s">
        <v>16</v>
      </c>
      <c r="D55" s="40">
        <v>1</v>
      </c>
      <c r="E55" s="41">
        <v>2.6</v>
      </c>
      <c r="F55" s="42">
        <v>2600</v>
      </c>
      <c r="G55" s="42">
        <f>D55*F55</f>
        <v>2600</v>
      </c>
      <c r="H55" s="42">
        <f t="shared" si="22"/>
        <v>31200</v>
      </c>
    </row>
    <row r="56" spans="1:8" s="18" customFormat="1" x14ac:dyDescent="0.25">
      <c r="A56" s="65"/>
      <c r="B56" s="44">
        <v>1</v>
      </c>
      <c r="C56" s="32" t="s">
        <v>346</v>
      </c>
      <c r="D56" s="45">
        <f>SUM(D57:D59)</f>
        <v>10</v>
      </c>
      <c r="E56" s="45"/>
      <c r="F56" s="45"/>
      <c r="G56" s="47">
        <f>SUM(G57:G59)</f>
        <v>13600</v>
      </c>
      <c r="H56" s="47">
        <f>SUM(H57:H59)</f>
        <v>163200</v>
      </c>
    </row>
    <row r="57" spans="1:8" x14ac:dyDescent="0.25">
      <c r="B57" s="38"/>
      <c r="C57" s="39" t="s">
        <v>14</v>
      </c>
      <c r="D57" s="40">
        <v>1</v>
      </c>
      <c r="E57" s="41">
        <v>2.4</v>
      </c>
      <c r="F57" s="42">
        <v>2400</v>
      </c>
      <c r="G57" s="42">
        <f>D57*F57</f>
        <v>2400</v>
      </c>
      <c r="H57" s="42">
        <f t="shared" ref="H57:H59" si="23">G57*12</f>
        <v>28800</v>
      </c>
    </row>
    <row r="58" spans="1:8" x14ac:dyDescent="0.25">
      <c r="B58" s="38"/>
      <c r="C58" s="39" t="s">
        <v>15</v>
      </c>
      <c r="D58" s="40">
        <v>4</v>
      </c>
      <c r="E58" s="41">
        <v>1.3</v>
      </c>
      <c r="F58" s="42">
        <v>1300</v>
      </c>
      <c r="G58" s="42">
        <f>D58*F58</f>
        <v>5200</v>
      </c>
      <c r="H58" s="42">
        <f t="shared" si="23"/>
        <v>62400</v>
      </c>
    </row>
    <row r="59" spans="1:8" x14ac:dyDescent="0.25">
      <c r="B59" s="38"/>
      <c r="C59" s="39" t="s">
        <v>7</v>
      </c>
      <c r="D59" s="40">
        <v>5</v>
      </c>
      <c r="E59" s="41">
        <v>1.2</v>
      </c>
      <c r="F59" s="42">
        <v>1200</v>
      </c>
      <c r="G59" s="42">
        <f>D59*F59</f>
        <v>6000</v>
      </c>
      <c r="H59" s="42">
        <f t="shared" si="23"/>
        <v>72000</v>
      </c>
    </row>
    <row r="60" spans="1:8" s="18" customFormat="1" x14ac:dyDescent="0.25">
      <c r="A60" s="65"/>
      <c r="B60" s="44">
        <v>2</v>
      </c>
      <c r="C60" s="32" t="s">
        <v>165</v>
      </c>
      <c r="D60" s="45">
        <f>SUM(D61:D63)</f>
        <v>36</v>
      </c>
      <c r="E60" s="45"/>
      <c r="F60" s="45"/>
      <c r="G60" s="47">
        <f>SUM(G61:G63)</f>
        <v>47000</v>
      </c>
      <c r="H60" s="47">
        <f>SUM(H61:H63)</f>
        <v>564000</v>
      </c>
    </row>
    <row r="61" spans="1:8" x14ac:dyDescent="0.25">
      <c r="B61" s="38"/>
      <c r="C61" s="39" t="s">
        <v>14</v>
      </c>
      <c r="D61" s="40">
        <v>1</v>
      </c>
      <c r="E61" s="41">
        <v>2.5</v>
      </c>
      <c r="F61" s="42">
        <v>2500</v>
      </c>
      <c r="G61" s="42">
        <f>D61*F61</f>
        <v>2500</v>
      </c>
      <c r="H61" s="42">
        <f t="shared" ref="H61:H63" si="24">G61*12</f>
        <v>30000</v>
      </c>
    </row>
    <row r="62" spans="1:8" x14ac:dyDescent="0.25">
      <c r="B62" s="38"/>
      <c r="C62" s="39" t="s">
        <v>15</v>
      </c>
      <c r="D62" s="40">
        <v>25</v>
      </c>
      <c r="E62" s="41">
        <v>1.3</v>
      </c>
      <c r="F62" s="42">
        <v>1300</v>
      </c>
      <c r="G62" s="42">
        <f>D62*F62</f>
        <v>32500</v>
      </c>
      <c r="H62" s="42">
        <f t="shared" si="24"/>
        <v>390000</v>
      </c>
    </row>
    <row r="63" spans="1:8" x14ac:dyDescent="0.25">
      <c r="B63" s="38"/>
      <c r="C63" s="39" t="s">
        <v>7</v>
      </c>
      <c r="D63" s="40">
        <v>10</v>
      </c>
      <c r="E63" s="41">
        <v>1.2</v>
      </c>
      <c r="F63" s="42">
        <v>1200</v>
      </c>
      <c r="G63" s="42">
        <f>D63*F63</f>
        <v>12000</v>
      </c>
      <c r="H63" s="42">
        <f t="shared" si="24"/>
        <v>144000</v>
      </c>
    </row>
    <row r="64" spans="1:8" s="18" customFormat="1" ht="30" x14ac:dyDescent="0.25">
      <c r="A64" s="65"/>
      <c r="B64" s="44">
        <v>3</v>
      </c>
      <c r="C64" s="32" t="s">
        <v>233</v>
      </c>
      <c r="D64" s="45">
        <f>SUM(D65:D69)</f>
        <v>9</v>
      </c>
      <c r="E64" s="46"/>
      <c r="F64" s="47"/>
      <c r="G64" s="47">
        <f>SUM(G65:G69)</f>
        <v>13100</v>
      </c>
      <c r="H64" s="47">
        <f>SUM(H65:H69)</f>
        <v>157200</v>
      </c>
    </row>
    <row r="65" spans="1:8" x14ac:dyDescent="0.25">
      <c r="B65" s="38"/>
      <c r="C65" s="39" t="s">
        <v>14</v>
      </c>
      <c r="D65" s="40">
        <v>1</v>
      </c>
      <c r="E65" s="41">
        <v>2.5</v>
      </c>
      <c r="F65" s="42">
        <v>2500</v>
      </c>
      <c r="G65" s="42">
        <f>D65*F65</f>
        <v>2500</v>
      </c>
      <c r="H65" s="42">
        <f t="shared" ref="H65:H69" si="25">G65*12</f>
        <v>30000</v>
      </c>
    </row>
    <row r="66" spans="1:8" x14ac:dyDescent="0.25">
      <c r="B66" s="38"/>
      <c r="C66" s="39" t="s">
        <v>15</v>
      </c>
      <c r="D66" s="40">
        <v>1</v>
      </c>
      <c r="E66" s="41">
        <v>2</v>
      </c>
      <c r="F66" s="42">
        <v>2000</v>
      </c>
      <c r="G66" s="42">
        <f t="shared" ref="G66:G67" si="26">D66*F66</f>
        <v>2000</v>
      </c>
      <c r="H66" s="42">
        <f t="shared" si="25"/>
        <v>24000</v>
      </c>
    </row>
    <row r="67" spans="1:8" x14ac:dyDescent="0.25">
      <c r="B67" s="38"/>
      <c r="C67" s="39" t="s">
        <v>15</v>
      </c>
      <c r="D67" s="40">
        <v>4</v>
      </c>
      <c r="E67" s="41">
        <v>1.3</v>
      </c>
      <c r="F67" s="42">
        <v>1300</v>
      </c>
      <c r="G67" s="42">
        <f t="shared" si="26"/>
        <v>5200</v>
      </c>
      <c r="H67" s="42">
        <f t="shared" si="25"/>
        <v>62400</v>
      </c>
    </row>
    <row r="68" spans="1:8" x14ac:dyDescent="0.25">
      <c r="B68" s="38"/>
      <c r="C68" s="39" t="s">
        <v>7</v>
      </c>
      <c r="D68" s="40">
        <v>2</v>
      </c>
      <c r="E68" s="41">
        <v>1.2</v>
      </c>
      <c r="F68" s="42">
        <v>1200</v>
      </c>
      <c r="G68" s="42">
        <f>D68*F68</f>
        <v>2400</v>
      </c>
      <c r="H68" s="42">
        <f t="shared" si="25"/>
        <v>28800</v>
      </c>
    </row>
    <row r="69" spans="1:8" x14ac:dyDescent="0.25">
      <c r="B69" s="38"/>
      <c r="C69" s="39" t="s">
        <v>8</v>
      </c>
      <c r="D69" s="40">
        <v>1</v>
      </c>
      <c r="E69" s="41">
        <v>1</v>
      </c>
      <c r="F69" s="42">
        <v>1000</v>
      </c>
      <c r="G69" s="42">
        <f>D69*F69</f>
        <v>1000</v>
      </c>
      <c r="H69" s="42">
        <f t="shared" si="25"/>
        <v>12000</v>
      </c>
    </row>
    <row r="70" spans="1:8" s="17" customFormat="1" ht="27" customHeight="1" x14ac:dyDescent="0.25">
      <c r="A70" s="65"/>
      <c r="B70" s="277" t="s">
        <v>123</v>
      </c>
      <c r="C70" s="265" t="s">
        <v>166</v>
      </c>
      <c r="D70" s="264">
        <f>D71+D72+D76</f>
        <v>23</v>
      </c>
      <c r="E70" s="278"/>
      <c r="F70" s="266"/>
      <c r="G70" s="266">
        <f>G71+G72+G76</f>
        <v>34100</v>
      </c>
      <c r="H70" s="266">
        <f>H71++H72+H76</f>
        <v>409200</v>
      </c>
    </row>
    <row r="71" spans="1:8" x14ac:dyDescent="0.25">
      <c r="B71" s="38"/>
      <c r="C71" s="39" t="s">
        <v>161</v>
      </c>
      <c r="D71" s="40">
        <v>1</v>
      </c>
      <c r="E71" s="41">
        <v>3.6</v>
      </c>
      <c r="F71" s="42">
        <v>3600</v>
      </c>
      <c r="G71" s="42">
        <f>D71*F71</f>
        <v>3600</v>
      </c>
      <c r="H71" s="42">
        <f t="shared" ref="H71" si="27">G71*12</f>
        <v>43200</v>
      </c>
    </row>
    <row r="72" spans="1:8" s="18" customFormat="1" ht="45" x14ac:dyDescent="0.25">
      <c r="A72" s="65"/>
      <c r="B72" s="44">
        <v>1</v>
      </c>
      <c r="C72" s="33" t="s">
        <v>167</v>
      </c>
      <c r="D72" s="45">
        <f>SUM(D73:D75)</f>
        <v>13</v>
      </c>
      <c r="E72" s="46"/>
      <c r="F72" s="47"/>
      <c r="G72" s="47">
        <f>SUM(G73:G75)</f>
        <v>17700</v>
      </c>
      <c r="H72" s="47">
        <f>SUM(H73:H75)</f>
        <v>212400</v>
      </c>
    </row>
    <row r="73" spans="1:8" x14ac:dyDescent="0.25">
      <c r="B73" s="38"/>
      <c r="C73" s="39" t="s">
        <v>14</v>
      </c>
      <c r="D73" s="40">
        <v>1</v>
      </c>
      <c r="E73" s="41">
        <v>2.5</v>
      </c>
      <c r="F73" s="42">
        <v>2500</v>
      </c>
      <c r="G73" s="42">
        <f t="shared" ref="G73:G75" si="28">D73*F73</f>
        <v>2500</v>
      </c>
      <c r="H73" s="42">
        <f t="shared" ref="H73:H75" si="29">G73*12</f>
        <v>30000</v>
      </c>
    </row>
    <row r="74" spans="1:8" x14ac:dyDescent="0.25">
      <c r="B74" s="38"/>
      <c r="C74" s="39" t="s">
        <v>15</v>
      </c>
      <c r="D74" s="40">
        <v>8</v>
      </c>
      <c r="E74" s="41">
        <v>1.3</v>
      </c>
      <c r="F74" s="42">
        <v>1300</v>
      </c>
      <c r="G74" s="42">
        <f t="shared" si="28"/>
        <v>10400</v>
      </c>
      <c r="H74" s="42">
        <f t="shared" si="29"/>
        <v>124800</v>
      </c>
    </row>
    <row r="75" spans="1:8" x14ac:dyDescent="0.25">
      <c r="B75" s="38"/>
      <c r="C75" s="39" t="s">
        <v>7</v>
      </c>
      <c r="D75" s="40">
        <v>4</v>
      </c>
      <c r="E75" s="41">
        <v>1.2</v>
      </c>
      <c r="F75" s="42">
        <v>1200</v>
      </c>
      <c r="G75" s="42">
        <f t="shared" si="28"/>
        <v>4800</v>
      </c>
      <c r="H75" s="42">
        <f t="shared" si="29"/>
        <v>57600</v>
      </c>
    </row>
    <row r="76" spans="1:8" s="18" customFormat="1" ht="30" x14ac:dyDescent="0.25">
      <c r="A76" s="65"/>
      <c r="B76" s="44">
        <v>2</v>
      </c>
      <c r="C76" s="33" t="s">
        <v>168</v>
      </c>
      <c r="D76" s="45">
        <f>SUM(D77:D79)</f>
        <v>9</v>
      </c>
      <c r="E76" s="46"/>
      <c r="F76" s="47"/>
      <c r="G76" s="47">
        <f>SUM(G77:G79)</f>
        <v>12800</v>
      </c>
      <c r="H76" s="47">
        <f>SUM(H77:H79)</f>
        <v>153600</v>
      </c>
    </row>
    <row r="77" spans="1:8" x14ac:dyDescent="0.25">
      <c r="B77" s="38"/>
      <c r="C77" s="39" t="s">
        <v>14</v>
      </c>
      <c r="D77" s="40">
        <v>1</v>
      </c>
      <c r="E77" s="41">
        <v>2.5</v>
      </c>
      <c r="F77" s="42">
        <v>2500</v>
      </c>
      <c r="G77" s="42">
        <f>D77*F77</f>
        <v>2500</v>
      </c>
      <c r="H77" s="42">
        <f t="shared" ref="H77:H79" si="30">G77*12</f>
        <v>30000</v>
      </c>
    </row>
    <row r="78" spans="1:8" ht="17.25" customHeight="1" x14ac:dyDescent="0.25">
      <c r="B78" s="38"/>
      <c r="C78" s="39" t="s">
        <v>15</v>
      </c>
      <c r="D78" s="40">
        <v>7</v>
      </c>
      <c r="E78" s="41">
        <v>1.3</v>
      </c>
      <c r="F78" s="42">
        <v>1300</v>
      </c>
      <c r="G78" s="42">
        <f>D78*F78</f>
        <v>9100</v>
      </c>
      <c r="H78" s="42">
        <f t="shared" si="30"/>
        <v>109200</v>
      </c>
    </row>
    <row r="79" spans="1:8" x14ac:dyDescent="0.25">
      <c r="B79" s="38"/>
      <c r="C79" s="39" t="s">
        <v>7</v>
      </c>
      <c r="D79" s="40">
        <v>1</v>
      </c>
      <c r="E79" s="41">
        <v>1.2</v>
      </c>
      <c r="F79" s="42">
        <v>1200</v>
      </c>
      <c r="G79" s="42">
        <f>D79*F79</f>
        <v>1200</v>
      </c>
      <c r="H79" s="42">
        <f t="shared" si="30"/>
        <v>14400</v>
      </c>
    </row>
    <row r="80" spans="1:8" s="17" customFormat="1" x14ac:dyDescent="0.25">
      <c r="A80" s="65"/>
      <c r="B80" s="277" t="s">
        <v>124</v>
      </c>
      <c r="C80" s="265" t="s">
        <v>19</v>
      </c>
      <c r="D80" s="264">
        <f>D81+D82+D87+D91+D95+D99</f>
        <v>53</v>
      </c>
      <c r="E80" s="264"/>
      <c r="F80" s="264"/>
      <c r="G80" s="266">
        <f>G81+G82+G87+G91+G95+G99</f>
        <v>72700</v>
      </c>
      <c r="H80" s="266">
        <f>H81+H82+H87+H91+H95+H99</f>
        <v>872400</v>
      </c>
    </row>
    <row r="81" spans="1:8" x14ac:dyDescent="0.25">
      <c r="B81" s="38"/>
      <c r="C81" s="39" t="s">
        <v>161</v>
      </c>
      <c r="D81" s="40">
        <v>1</v>
      </c>
      <c r="E81" s="41">
        <v>3.6</v>
      </c>
      <c r="F81" s="42">
        <v>3600</v>
      </c>
      <c r="G81" s="42">
        <f>D81*F81</f>
        <v>3600</v>
      </c>
      <c r="H81" s="42">
        <f t="shared" ref="H81" si="31">G81*12</f>
        <v>43200</v>
      </c>
    </row>
    <row r="82" spans="1:8" s="18" customFormat="1" ht="30" x14ac:dyDescent="0.25">
      <c r="A82" s="65"/>
      <c r="B82" s="44">
        <v>1</v>
      </c>
      <c r="C82" s="33" t="s">
        <v>170</v>
      </c>
      <c r="D82" s="45">
        <f>SUM(D83:D86)</f>
        <v>15</v>
      </c>
      <c r="E82" s="46"/>
      <c r="F82" s="47"/>
      <c r="G82" s="47">
        <f>SUM(G83:G86)</f>
        <v>18800</v>
      </c>
      <c r="H82" s="47">
        <f>SUM(H83:H86)</f>
        <v>225600</v>
      </c>
    </row>
    <row r="83" spans="1:8" x14ac:dyDescent="0.25">
      <c r="B83" s="38"/>
      <c r="C83" s="39" t="s">
        <v>169</v>
      </c>
      <c r="D83" s="40">
        <v>1</v>
      </c>
      <c r="E83" s="41">
        <v>2.2999999999999998</v>
      </c>
      <c r="F83" s="42">
        <v>2300</v>
      </c>
      <c r="G83" s="42">
        <f>D83*F83</f>
        <v>2300</v>
      </c>
      <c r="H83" s="42">
        <f t="shared" ref="H83:H86" si="32">G83*12</f>
        <v>27600</v>
      </c>
    </row>
    <row r="84" spans="1:8" x14ac:dyDescent="0.25">
      <c r="B84" s="38"/>
      <c r="C84" s="39" t="s">
        <v>15</v>
      </c>
      <c r="D84" s="40">
        <v>5</v>
      </c>
      <c r="E84" s="41">
        <v>1.3</v>
      </c>
      <c r="F84" s="42">
        <v>1300</v>
      </c>
      <c r="G84" s="42">
        <f t="shared" ref="G84" si="33">D84*F84</f>
        <v>6500</v>
      </c>
      <c r="H84" s="42">
        <f t="shared" si="32"/>
        <v>78000</v>
      </c>
    </row>
    <row r="85" spans="1:8" x14ac:dyDescent="0.25">
      <c r="B85" s="38"/>
      <c r="C85" s="39" t="s">
        <v>7</v>
      </c>
      <c r="D85" s="40">
        <v>5</v>
      </c>
      <c r="E85" s="41">
        <v>1.2</v>
      </c>
      <c r="F85" s="42">
        <v>1200</v>
      </c>
      <c r="G85" s="42">
        <f>D85*F85</f>
        <v>6000</v>
      </c>
      <c r="H85" s="42">
        <f t="shared" si="32"/>
        <v>72000</v>
      </c>
    </row>
    <row r="86" spans="1:8" x14ac:dyDescent="0.25">
      <c r="B86" s="38"/>
      <c r="C86" s="39" t="s">
        <v>8</v>
      </c>
      <c r="D86" s="40">
        <v>4</v>
      </c>
      <c r="E86" s="41">
        <v>1</v>
      </c>
      <c r="F86" s="42">
        <v>1000</v>
      </c>
      <c r="G86" s="42">
        <f>D86*F86</f>
        <v>4000</v>
      </c>
      <c r="H86" s="42">
        <f t="shared" si="32"/>
        <v>48000</v>
      </c>
    </row>
    <row r="87" spans="1:8" s="18" customFormat="1" x14ac:dyDescent="0.25">
      <c r="A87" s="65"/>
      <c r="B87" s="44">
        <v>2</v>
      </c>
      <c r="C87" s="33" t="s">
        <v>171</v>
      </c>
      <c r="D87" s="45">
        <f>SUM(D88:D90)</f>
        <v>7</v>
      </c>
      <c r="E87" s="46"/>
      <c r="F87" s="47"/>
      <c r="G87" s="47">
        <f>SUM(G88:G90)</f>
        <v>10100</v>
      </c>
      <c r="H87" s="47">
        <f>SUM(H88:H90)</f>
        <v>121200</v>
      </c>
    </row>
    <row r="88" spans="1:8" x14ac:dyDescent="0.25">
      <c r="B88" s="38"/>
      <c r="C88" s="39" t="s">
        <v>14</v>
      </c>
      <c r="D88" s="40">
        <v>1</v>
      </c>
      <c r="E88" s="41">
        <v>2.5</v>
      </c>
      <c r="F88" s="42">
        <v>2500</v>
      </c>
      <c r="G88" s="42">
        <f>D88*F88</f>
        <v>2500</v>
      </c>
      <c r="H88" s="42">
        <f t="shared" ref="H88:H90" si="34">G88*12</f>
        <v>30000</v>
      </c>
    </row>
    <row r="89" spans="1:8" x14ac:dyDescent="0.25">
      <c r="B89" s="38"/>
      <c r="C89" s="39" t="s">
        <v>3</v>
      </c>
      <c r="D89" s="40">
        <v>4</v>
      </c>
      <c r="E89" s="41">
        <v>1.3</v>
      </c>
      <c r="F89" s="42">
        <v>1300</v>
      </c>
      <c r="G89" s="42">
        <f>D89*F89</f>
        <v>5200</v>
      </c>
      <c r="H89" s="42">
        <f t="shared" si="34"/>
        <v>62400</v>
      </c>
    </row>
    <row r="90" spans="1:8" x14ac:dyDescent="0.25">
      <c r="B90" s="38"/>
      <c r="C90" s="39" t="s">
        <v>7</v>
      </c>
      <c r="D90" s="40">
        <v>2</v>
      </c>
      <c r="E90" s="41">
        <v>1.2</v>
      </c>
      <c r="F90" s="42">
        <v>1200</v>
      </c>
      <c r="G90" s="42">
        <f>D90*F90</f>
        <v>2400</v>
      </c>
      <c r="H90" s="42">
        <f t="shared" si="34"/>
        <v>28800</v>
      </c>
    </row>
    <row r="91" spans="1:8" s="18" customFormat="1" x14ac:dyDescent="0.25">
      <c r="A91" s="65"/>
      <c r="B91" s="44">
        <v>3</v>
      </c>
      <c r="C91" s="33" t="s">
        <v>172</v>
      </c>
      <c r="D91" s="45">
        <f>SUM(D92:D94)</f>
        <v>5</v>
      </c>
      <c r="E91" s="46"/>
      <c r="F91" s="47"/>
      <c r="G91" s="47">
        <f>SUM(G92:G94)</f>
        <v>7100</v>
      </c>
      <c r="H91" s="47">
        <f>SUM(H92:H94)</f>
        <v>85200</v>
      </c>
    </row>
    <row r="92" spans="1:8" x14ac:dyDescent="0.25">
      <c r="B92" s="38"/>
      <c r="C92" s="39" t="s">
        <v>14</v>
      </c>
      <c r="D92" s="40">
        <v>1</v>
      </c>
      <c r="E92" s="41">
        <v>2.2000000000000002</v>
      </c>
      <c r="F92" s="42">
        <v>2200</v>
      </c>
      <c r="G92" s="42">
        <f>D92*F92</f>
        <v>2200</v>
      </c>
      <c r="H92" s="42">
        <f t="shared" ref="H92:H94" si="35">G92*12</f>
        <v>26400</v>
      </c>
    </row>
    <row r="93" spans="1:8" x14ac:dyDescent="0.25">
      <c r="B93" s="38"/>
      <c r="C93" s="39" t="s">
        <v>3</v>
      </c>
      <c r="D93" s="40">
        <v>1</v>
      </c>
      <c r="E93" s="41">
        <v>1.3</v>
      </c>
      <c r="F93" s="42">
        <v>1300</v>
      </c>
      <c r="G93" s="42">
        <f>D93*F93</f>
        <v>1300</v>
      </c>
      <c r="H93" s="42">
        <f t="shared" si="35"/>
        <v>15600</v>
      </c>
    </row>
    <row r="94" spans="1:8" x14ac:dyDescent="0.25">
      <c r="B94" s="38"/>
      <c r="C94" s="39" t="s">
        <v>7</v>
      </c>
      <c r="D94" s="40">
        <v>3</v>
      </c>
      <c r="E94" s="41">
        <v>1.2</v>
      </c>
      <c r="F94" s="42">
        <v>1200</v>
      </c>
      <c r="G94" s="42">
        <f>D94*F94</f>
        <v>3600</v>
      </c>
      <c r="H94" s="42">
        <f t="shared" si="35"/>
        <v>43200</v>
      </c>
    </row>
    <row r="95" spans="1:8" s="18" customFormat="1" x14ac:dyDescent="0.25">
      <c r="A95" s="65"/>
      <c r="B95" s="44">
        <v>4</v>
      </c>
      <c r="C95" s="33" t="s">
        <v>173</v>
      </c>
      <c r="D95" s="45">
        <f>SUM(D96:D98)</f>
        <v>9</v>
      </c>
      <c r="E95" s="45"/>
      <c r="F95" s="45"/>
      <c r="G95" s="47">
        <f>SUM(G96:G98)</f>
        <v>11900</v>
      </c>
      <c r="H95" s="47">
        <f>SUM(H96:H98)</f>
        <v>142800</v>
      </c>
    </row>
    <row r="96" spans="1:8" x14ac:dyDescent="0.25">
      <c r="B96" s="38"/>
      <c r="C96" s="39" t="s">
        <v>169</v>
      </c>
      <c r="D96" s="40">
        <v>1</v>
      </c>
      <c r="E96" s="41">
        <v>2.2000000000000002</v>
      </c>
      <c r="F96" s="42">
        <v>2200</v>
      </c>
      <c r="G96" s="42">
        <f>F96*D96</f>
        <v>2200</v>
      </c>
      <c r="H96" s="42">
        <f>G96*12</f>
        <v>26400</v>
      </c>
    </row>
    <row r="97" spans="1:8" x14ac:dyDescent="0.25">
      <c r="B97" s="38"/>
      <c r="C97" s="39" t="s">
        <v>15</v>
      </c>
      <c r="D97" s="40">
        <v>1</v>
      </c>
      <c r="E97" s="41">
        <v>1.3</v>
      </c>
      <c r="F97" s="42">
        <v>1300</v>
      </c>
      <c r="G97" s="42">
        <f t="shared" ref="G97:G98" si="36">F97*D97</f>
        <v>1300</v>
      </c>
      <c r="H97" s="42">
        <f t="shared" ref="H97:H98" si="37">G97*12</f>
        <v>15600</v>
      </c>
    </row>
    <row r="98" spans="1:8" x14ac:dyDescent="0.25">
      <c r="B98" s="38"/>
      <c r="C98" s="39" t="s">
        <v>4</v>
      </c>
      <c r="D98" s="40">
        <v>7</v>
      </c>
      <c r="E98" s="41">
        <v>1.2</v>
      </c>
      <c r="F98" s="42">
        <v>1200</v>
      </c>
      <c r="G98" s="42">
        <f t="shared" si="36"/>
        <v>8400</v>
      </c>
      <c r="H98" s="42">
        <f t="shared" si="37"/>
        <v>100800</v>
      </c>
    </row>
    <row r="99" spans="1:8" s="18" customFormat="1" ht="30" x14ac:dyDescent="0.25">
      <c r="A99" s="65"/>
      <c r="B99" s="44">
        <v>5</v>
      </c>
      <c r="C99" s="33" t="s">
        <v>342</v>
      </c>
      <c r="D99" s="45">
        <f>SUM(D100:D103)</f>
        <v>16</v>
      </c>
      <c r="E99" s="46"/>
      <c r="F99" s="47"/>
      <c r="G99" s="47">
        <f>SUM(G100:G103)</f>
        <v>21200</v>
      </c>
      <c r="H99" s="47">
        <f>SUM(H100:H103)</f>
        <v>254400</v>
      </c>
    </row>
    <row r="100" spans="1:8" x14ac:dyDescent="0.25">
      <c r="B100" s="38"/>
      <c r="C100" s="39" t="s">
        <v>169</v>
      </c>
      <c r="D100" s="40">
        <v>1</v>
      </c>
      <c r="E100" s="41">
        <v>2.8</v>
      </c>
      <c r="F100" s="42">
        <v>2800</v>
      </c>
      <c r="G100" s="42">
        <f t="shared" ref="G100:G102" si="38">D100*F100</f>
        <v>2800</v>
      </c>
      <c r="H100" s="42">
        <f t="shared" ref="H100:H102" si="39">G100*12</f>
        <v>33600</v>
      </c>
    </row>
    <row r="101" spans="1:8" x14ac:dyDescent="0.25">
      <c r="B101" s="38"/>
      <c r="C101" s="39" t="s">
        <v>15</v>
      </c>
      <c r="D101" s="40">
        <v>10</v>
      </c>
      <c r="E101" s="41">
        <v>1.3</v>
      </c>
      <c r="F101" s="42">
        <v>1300</v>
      </c>
      <c r="G101" s="42">
        <f t="shared" si="38"/>
        <v>13000</v>
      </c>
      <c r="H101" s="42">
        <f t="shared" si="39"/>
        <v>156000</v>
      </c>
    </row>
    <row r="102" spans="1:8" x14ac:dyDescent="0.25">
      <c r="B102" s="38"/>
      <c r="C102" s="39" t="s">
        <v>7</v>
      </c>
      <c r="D102" s="40">
        <v>2</v>
      </c>
      <c r="E102" s="41">
        <v>1.2</v>
      </c>
      <c r="F102" s="42">
        <v>1200</v>
      </c>
      <c r="G102" s="42">
        <f t="shared" si="38"/>
        <v>2400</v>
      </c>
      <c r="H102" s="42">
        <f t="shared" si="39"/>
        <v>28800</v>
      </c>
    </row>
    <row r="103" spans="1:8" x14ac:dyDescent="0.25">
      <c r="B103" s="38"/>
      <c r="C103" s="39" t="s">
        <v>8</v>
      </c>
      <c r="D103" s="40">
        <v>3</v>
      </c>
      <c r="E103" s="41">
        <v>1</v>
      </c>
      <c r="F103" s="42">
        <v>1000</v>
      </c>
      <c r="G103" s="42">
        <f t="shared" ref="G103" si="40">D103*F103</f>
        <v>3000</v>
      </c>
      <c r="H103" s="42">
        <f t="shared" ref="H103" si="41">G103*12</f>
        <v>36000</v>
      </c>
    </row>
    <row r="104" spans="1:8" s="17" customFormat="1" ht="30" x14ac:dyDescent="0.25">
      <c r="A104" s="65"/>
      <c r="B104" s="277" t="s">
        <v>125</v>
      </c>
      <c r="C104" s="265" t="s">
        <v>174</v>
      </c>
      <c r="D104" s="264">
        <f>D105+D106+D107+D118</f>
        <v>23</v>
      </c>
      <c r="E104" s="264"/>
      <c r="F104" s="264"/>
      <c r="G104" s="266">
        <f>G105+G106+G107+G118</f>
        <v>42000</v>
      </c>
      <c r="H104" s="266">
        <f>H105+H106+H107+H118</f>
        <v>504000</v>
      </c>
    </row>
    <row r="105" spans="1:8" x14ac:dyDescent="0.25">
      <c r="B105" s="38"/>
      <c r="C105" s="39" t="s">
        <v>161</v>
      </c>
      <c r="D105" s="40">
        <v>1</v>
      </c>
      <c r="E105" s="41">
        <v>4.4000000000000004</v>
      </c>
      <c r="F105" s="42">
        <v>4400</v>
      </c>
      <c r="G105" s="42">
        <f>D105*F105</f>
        <v>4400</v>
      </c>
      <c r="H105" s="42">
        <f t="shared" ref="H105:H106" si="42">G105*12</f>
        <v>52800</v>
      </c>
    </row>
    <row r="106" spans="1:8" x14ac:dyDescent="0.25">
      <c r="B106" s="38"/>
      <c r="C106" s="39" t="s">
        <v>16</v>
      </c>
      <c r="D106" s="40">
        <v>1</v>
      </c>
      <c r="E106" s="41">
        <v>3.5</v>
      </c>
      <c r="F106" s="42">
        <v>3500</v>
      </c>
      <c r="G106" s="42">
        <f>D106*F106</f>
        <v>3500</v>
      </c>
      <c r="H106" s="42">
        <f t="shared" si="42"/>
        <v>42000</v>
      </c>
    </row>
    <row r="107" spans="1:8" ht="30" x14ac:dyDescent="0.25">
      <c r="B107" s="44">
        <v>1</v>
      </c>
      <c r="C107" s="33" t="s">
        <v>337</v>
      </c>
      <c r="D107" s="45">
        <f>SUM(D108:D117)</f>
        <v>14</v>
      </c>
      <c r="E107" s="46"/>
      <c r="F107" s="47"/>
      <c r="G107" s="47">
        <f>SUM(G108:G117)</f>
        <v>23900</v>
      </c>
      <c r="H107" s="47">
        <f>SUM(H108:H117)</f>
        <v>286800</v>
      </c>
    </row>
    <row r="108" spans="1:8" x14ac:dyDescent="0.25">
      <c r="B108" s="38"/>
      <c r="C108" s="39" t="s">
        <v>14</v>
      </c>
      <c r="D108" s="40">
        <v>1</v>
      </c>
      <c r="E108" s="41">
        <v>3.1</v>
      </c>
      <c r="F108" s="42">
        <v>3100</v>
      </c>
      <c r="G108" s="42">
        <f t="shared" ref="G108:G117" si="43">D108*F108</f>
        <v>3100</v>
      </c>
      <c r="H108" s="42">
        <f t="shared" ref="H108:H117" si="44">G108*12</f>
        <v>37200</v>
      </c>
    </row>
    <row r="109" spans="1:8" x14ac:dyDescent="0.25">
      <c r="B109" s="38"/>
      <c r="C109" s="39" t="s">
        <v>15</v>
      </c>
      <c r="D109" s="40">
        <v>1</v>
      </c>
      <c r="E109" s="41">
        <v>2.8</v>
      </c>
      <c r="F109" s="42">
        <v>2800</v>
      </c>
      <c r="G109" s="42">
        <f t="shared" si="43"/>
        <v>2800</v>
      </c>
      <c r="H109" s="42">
        <f t="shared" si="44"/>
        <v>33600</v>
      </c>
    </row>
    <row r="110" spans="1:8" x14ac:dyDescent="0.25">
      <c r="B110" s="38"/>
      <c r="C110" s="39" t="s">
        <v>15</v>
      </c>
      <c r="D110" s="40">
        <v>1</v>
      </c>
      <c r="E110" s="41">
        <v>2.4</v>
      </c>
      <c r="F110" s="42">
        <v>2400</v>
      </c>
      <c r="G110" s="42">
        <f t="shared" si="43"/>
        <v>2400</v>
      </c>
      <c r="H110" s="42">
        <f t="shared" si="44"/>
        <v>28800</v>
      </c>
    </row>
    <row r="111" spans="1:8" ht="17.25" customHeight="1" x14ac:dyDescent="0.25">
      <c r="B111" s="38"/>
      <c r="C111" s="39" t="s">
        <v>15</v>
      </c>
      <c r="D111" s="40">
        <v>1</v>
      </c>
      <c r="E111" s="41">
        <v>2</v>
      </c>
      <c r="F111" s="42">
        <v>2000</v>
      </c>
      <c r="G111" s="42">
        <f t="shared" si="43"/>
        <v>2000</v>
      </c>
      <c r="H111" s="42">
        <f t="shared" si="44"/>
        <v>24000</v>
      </c>
    </row>
    <row r="112" spans="1:8" ht="17.25" customHeight="1" x14ac:dyDescent="0.25">
      <c r="B112" s="38"/>
      <c r="C112" s="39" t="s">
        <v>15</v>
      </c>
      <c r="D112" s="40">
        <v>1</v>
      </c>
      <c r="E112" s="41">
        <v>1.6</v>
      </c>
      <c r="F112" s="42">
        <v>1600</v>
      </c>
      <c r="G112" s="42">
        <f t="shared" si="43"/>
        <v>1600</v>
      </c>
      <c r="H112" s="42">
        <f t="shared" si="44"/>
        <v>19200</v>
      </c>
    </row>
    <row r="113" spans="1:8" ht="17.25" customHeight="1" x14ac:dyDescent="0.25">
      <c r="B113" s="38"/>
      <c r="C113" s="39" t="s">
        <v>15</v>
      </c>
      <c r="D113" s="40">
        <v>4</v>
      </c>
      <c r="E113" s="41">
        <v>1.5</v>
      </c>
      <c r="F113" s="42">
        <v>1500</v>
      </c>
      <c r="G113" s="42">
        <f t="shared" si="43"/>
        <v>6000</v>
      </c>
      <c r="H113" s="42">
        <f t="shared" si="44"/>
        <v>72000</v>
      </c>
    </row>
    <row r="114" spans="1:8" x14ac:dyDescent="0.25">
      <c r="B114" s="38"/>
      <c r="C114" s="39" t="s">
        <v>15</v>
      </c>
      <c r="D114" s="40">
        <v>1</v>
      </c>
      <c r="E114" s="41">
        <v>1.3</v>
      </c>
      <c r="F114" s="42">
        <v>1300</v>
      </c>
      <c r="G114" s="42">
        <f t="shared" si="43"/>
        <v>1300</v>
      </c>
      <c r="H114" s="42">
        <f t="shared" si="44"/>
        <v>15600</v>
      </c>
    </row>
    <row r="115" spans="1:8" x14ac:dyDescent="0.25">
      <c r="B115" s="38"/>
      <c r="C115" s="39" t="s">
        <v>7</v>
      </c>
      <c r="D115" s="40">
        <v>2</v>
      </c>
      <c r="E115" s="41">
        <v>1.2</v>
      </c>
      <c r="F115" s="42">
        <v>1200</v>
      </c>
      <c r="G115" s="42">
        <f t="shared" si="43"/>
        <v>2400</v>
      </c>
      <c r="H115" s="42">
        <f t="shared" si="44"/>
        <v>28800</v>
      </c>
    </row>
    <row r="116" spans="1:8" x14ac:dyDescent="0.25">
      <c r="B116" s="38"/>
      <c r="C116" s="39" t="s">
        <v>8</v>
      </c>
      <c r="D116" s="40">
        <v>1</v>
      </c>
      <c r="E116" s="41">
        <v>1.3</v>
      </c>
      <c r="F116" s="42">
        <v>1300</v>
      </c>
      <c r="G116" s="42">
        <f t="shared" si="43"/>
        <v>1300</v>
      </c>
      <c r="H116" s="42">
        <f t="shared" si="44"/>
        <v>15600</v>
      </c>
    </row>
    <row r="117" spans="1:8" x14ac:dyDescent="0.25">
      <c r="B117" s="38"/>
      <c r="C117" s="39" t="s">
        <v>8</v>
      </c>
      <c r="D117" s="40">
        <v>1</v>
      </c>
      <c r="E117" s="41">
        <v>1</v>
      </c>
      <c r="F117" s="42">
        <v>1000</v>
      </c>
      <c r="G117" s="42">
        <f t="shared" si="43"/>
        <v>1000</v>
      </c>
      <c r="H117" s="42">
        <f t="shared" si="44"/>
        <v>12000</v>
      </c>
    </row>
    <row r="118" spans="1:8" x14ac:dyDescent="0.25">
      <c r="B118" s="44">
        <v>2</v>
      </c>
      <c r="C118" s="33" t="s">
        <v>175</v>
      </c>
      <c r="D118" s="45">
        <f>SUM(D119:D124)</f>
        <v>7</v>
      </c>
      <c r="E118" s="46"/>
      <c r="F118" s="47"/>
      <c r="G118" s="47">
        <f>SUM(G119:G124)</f>
        <v>10200</v>
      </c>
      <c r="H118" s="47">
        <f>SUM(H119:H124)</f>
        <v>122400</v>
      </c>
    </row>
    <row r="119" spans="1:8" x14ac:dyDescent="0.25">
      <c r="B119" s="38"/>
      <c r="C119" s="39" t="s">
        <v>14</v>
      </c>
      <c r="D119" s="40">
        <v>1</v>
      </c>
      <c r="E119" s="41">
        <v>3.1</v>
      </c>
      <c r="F119" s="42">
        <v>3100</v>
      </c>
      <c r="G119" s="42">
        <f t="shared" ref="G119:G124" si="45">D119*F119</f>
        <v>3100</v>
      </c>
      <c r="H119" s="42">
        <f t="shared" ref="H119:H124" si="46">G119*12</f>
        <v>37200</v>
      </c>
    </row>
    <row r="120" spans="1:8" x14ac:dyDescent="0.25">
      <c r="B120" s="38"/>
      <c r="C120" s="39" t="s">
        <v>7</v>
      </c>
      <c r="D120" s="40">
        <v>1</v>
      </c>
      <c r="E120" s="41">
        <v>1.5</v>
      </c>
      <c r="F120" s="42">
        <v>1500</v>
      </c>
      <c r="G120" s="42">
        <f t="shared" si="45"/>
        <v>1500</v>
      </c>
      <c r="H120" s="42">
        <f t="shared" si="46"/>
        <v>18000</v>
      </c>
    </row>
    <row r="121" spans="1:8" x14ac:dyDescent="0.25">
      <c r="B121" s="38"/>
      <c r="C121" s="39" t="s">
        <v>7</v>
      </c>
      <c r="D121" s="40">
        <v>1</v>
      </c>
      <c r="E121" s="41">
        <v>1.2</v>
      </c>
      <c r="F121" s="42">
        <v>1200</v>
      </c>
      <c r="G121" s="42">
        <f t="shared" si="45"/>
        <v>1200</v>
      </c>
      <c r="H121" s="42">
        <f t="shared" si="46"/>
        <v>14400</v>
      </c>
    </row>
    <row r="122" spans="1:8" x14ac:dyDescent="0.25">
      <c r="B122" s="38"/>
      <c r="C122" s="39" t="s">
        <v>8</v>
      </c>
      <c r="D122" s="40">
        <v>2</v>
      </c>
      <c r="E122" s="41">
        <v>1.2</v>
      </c>
      <c r="F122" s="42">
        <v>1200</v>
      </c>
      <c r="G122" s="42">
        <f t="shared" si="45"/>
        <v>2400</v>
      </c>
      <c r="H122" s="42">
        <f t="shared" si="46"/>
        <v>28800</v>
      </c>
    </row>
    <row r="123" spans="1:8" x14ac:dyDescent="0.25">
      <c r="B123" s="38"/>
      <c r="C123" s="39" t="s">
        <v>8</v>
      </c>
      <c r="D123" s="40">
        <v>1</v>
      </c>
      <c r="E123" s="41">
        <v>1</v>
      </c>
      <c r="F123" s="42">
        <v>1000</v>
      </c>
      <c r="G123" s="42">
        <f t="shared" si="45"/>
        <v>1000</v>
      </c>
      <c r="H123" s="42">
        <f t="shared" si="46"/>
        <v>12000</v>
      </c>
    </row>
    <row r="124" spans="1:8" x14ac:dyDescent="0.25">
      <c r="B124" s="38"/>
      <c r="C124" s="39" t="s">
        <v>8</v>
      </c>
      <c r="D124" s="40">
        <v>1</v>
      </c>
      <c r="E124" s="41">
        <v>1</v>
      </c>
      <c r="F124" s="42">
        <v>1000</v>
      </c>
      <c r="G124" s="42">
        <f t="shared" si="45"/>
        <v>1000</v>
      </c>
      <c r="H124" s="42">
        <f t="shared" si="46"/>
        <v>12000</v>
      </c>
    </row>
    <row r="125" spans="1:8" s="18" customFormat="1" x14ac:dyDescent="0.25">
      <c r="A125" s="65"/>
      <c r="B125" s="267"/>
      <c r="C125" s="268" t="s">
        <v>20</v>
      </c>
      <c r="D125" s="267">
        <f>D4+D5+D6+D9+D10+D21+D31+D44+D53+D70+D80+D104</f>
        <v>272</v>
      </c>
      <c r="E125" s="267"/>
      <c r="F125" s="267"/>
      <c r="G125" s="269">
        <f>G4+G5+G6+G7+G8+G9+G10+G21+G31+G44+G53+G70+G80+G104</f>
        <v>416700</v>
      </c>
      <c r="H125" s="269">
        <f>H4+H5+H6+H7+H8+H9+H10+H21+H31+H44+H53+H70+H80+H104</f>
        <v>5000400</v>
      </c>
    </row>
    <row r="126" spans="1:8" x14ac:dyDescent="0.25">
      <c r="B126" s="38"/>
      <c r="C126" s="49"/>
      <c r="D126" s="50"/>
      <c r="E126" s="51"/>
      <c r="F126" s="52"/>
      <c r="G126" s="52"/>
      <c r="H126" s="53"/>
    </row>
    <row r="127" spans="1:8" x14ac:dyDescent="0.25">
      <c r="B127" s="38"/>
      <c r="C127" s="49"/>
      <c r="D127" s="50"/>
      <c r="E127" s="51"/>
      <c r="F127" s="52"/>
      <c r="G127" s="52"/>
      <c r="H127" s="53"/>
    </row>
    <row r="128" spans="1:8" ht="29.25" customHeight="1" x14ac:dyDescent="0.25">
      <c r="B128" s="270"/>
      <c r="C128" s="271" t="s">
        <v>176</v>
      </c>
      <c r="D128" s="271"/>
      <c r="E128" s="271"/>
      <c r="F128" s="271"/>
      <c r="G128" s="271"/>
      <c r="H128" s="271"/>
    </row>
    <row r="129" spans="1:8" s="16" customFormat="1" ht="75" x14ac:dyDescent="0.25">
      <c r="A129" s="65"/>
      <c r="B129" s="35" t="s">
        <v>117</v>
      </c>
      <c r="C129" s="36" t="s">
        <v>111</v>
      </c>
      <c r="D129" s="34" t="s">
        <v>0</v>
      </c>
      <c r="E129" s="37" t="s">
        <v>112</v>
      </c>
      <c r="F129" s="34" t="s">
        <v>113</v>
      </c>
      <c r="G129" s="34" t="s">
        <v>114</v>
      </c>
      <c r="H129" s="34" t="s">
        <v>115</v>
      </c>
    </row>
    <row r="130" spans="1:8" s="29" customFormat="1" ht="30" hidden="1" x14ac:dyDescent="0.25">
      <c r="A130" s="65" t="s">
        <v>350</v>
      </c>
      <c r="B130" s="55" t="s">
        <v>118</v>
      </c>
      <c r="C130" s="56" t="s">
        <v>105</v>
      </c>
      <c r="D130" s="55">
        <f>SUM(D131:D131)</f>
        <v>0</v>
      </c>
      <c r="E130" s="55"/>
      <c r="F130" s="57"/>
      <c r="G130" s="58">
        <f>SUM(G131:G131)</f>
        <v>0</v>
      </c>
      <c r="H130" s="58">
        <f>SUM(H131:H131)</f>
        <v>0</v>
      </c>
    </row>
    <row r="131" spans="1:8" s="29" customFormat="1" hidden="1" x14ac:dyDescent="0.25">
      <c r="A131" s="65" t="s">
        <v>350</v>
      </c>
      <c r="B131" s="54"/>
      <c r="C131" s="59" t="s">
        <v>1</v>
      </c>
      <c r="D131" s="35">
        <v>0</v>
      </c>
      <c r="E131" s="41">
        <v>1.8</v>
      </c>
      <c r="F131" s="60">
        <v>1800</v>
      </c>
      <c r="G131" s="60">
        <f>D131*F131</f>
        <v>0</v>
      </c>
      <c r="H131" s="60">
        <f>G131*12</f>
        <v>0</v>
      </c>
    </row>
    <row r="132" spans="1:8" s="22" customFormat="1" ht="19.5" customHeight="1" x14ac:dyDescent="0.25">
      <c r="A132" s="65"/>
      <c r="B132" s="275" t="s">
        <v>119</v>
      </c>
      <c r="C132" s="265" t="s">
        <v>106</v>
      </c>
      <c r="D132" s="275">
        <f>SUM(D133:D137)</f>
        <v>30</v>
      </c>
      <c r="E132" s="275"/>
      <c r="F132" s="276"/>
      <c r="G132" s="276">
        <f>SUM(G133:G137)</f>
        <v>29850</v>
      </c>
      <c r="H132" s="276">
        <f>SUM(H133:H137)</f>
        <v>358200</v>
      </c>
    </row>
    <row r="133" spans="1:8" s="23" customFormat="1" x14ac:dyDescent="0.25">
      <c r="A133" s="65"/>
      <c r="B133" s="62"/>
      <c r="C133" s="59" t="s">
        <v>338</v>
      </c>
      <c r="D133" s="63">
        <v>1</v>
      </c>
      <c r="E133" s="64">
        <v>1.3</v>
      </c>
      <c r="F133" s="60">
        <v>1300</v>
      </c>
      <c r="G133" s="60">
        <f>D133*F133</f>
        <v>1300</v>
      </c>
      <c r="H133" s="60">
        <f>G133*12</f>
        <v>15600</v>
      </c>
    </row>
    <row r="134" spans="1:8" s="23" customFormat="1" hidden="1" x14ac:dyDescent="0.25">
      <c r="A134" s="65" t="s">
        <v>350</v>
      </c>
      <c r="B134" s="62"/>
      <c r="C134" s="65" t="s">
        <v>10</v>
      </c>
      <c r="D134" s="63">
        <v>0</v>
      </c>
      <c r="E134" s="64">
        <v>0.8</v>
      </c>
      <c r="F134" s="60">
        <v>800</v>
      </c>
      <c r="G134" s="60">
        <f>D134*F134</f>
        <v>0</v>
      </c>
      <c r="H134" s="60">
        <f>G134*12</f>
        <v>0</v>
      </c>
    </row>
    <row r="135" spans="1:8" s="23" customFormat="1" x14ac:dyDescent="0.25">
      <c r="A135" s="65"/>
      <c r="B135" s="62"/>
      <c r="C135" s="59" t="s">
        <v>3</v>
      </c>
      <c r="D135" s="63">
        <v>5</v>
      </c>
      <c r="E135" s="64">
        <v>1.1499999999999999</v>
      </c>
      <c r="F135" s="60">
        <v>1150</v>
      </c>
      <c r="G135" s="60">
        <f>D135*F135</f>
        <v>5750</v>
      </c>
      <c r="H135" s="60">
        <f t="shared" ref="H135:H137" si="47">G135*12</f>
        <v>69000</v>
      </c>
    </row>
    <row r="136" spans="1:8" s="24" customFormat="1" x14ac:dyDescent="0.25">
      <c r="A136" s="65"/>
      <c r="B136" s="66"/>
      <c r="C136" s="65" t="s">
        <v>4</v>
      </c>
      <c r="D136" s="63">
        <v>16</v>
      </c>
      <c r="E136" s="64">
        <v>1</v>
      </c>
      <c r="F136" s="60">
        <v>1000</v>
      </c>
      <c r="G136" s="60">
        <f>D136*F136</f>
        <v>16000</v>
      </c>
      <c r="H136" s="60">
        <f t="shared" si="47"/>
        <v>192000</v>
      </c>
    </row>
    <row r="137" spans="1:8" s="23" customFormat="1" x14ac:dyDescent="0.25">
      <c r="A137" s="65"/>
      <c r="B137" s="62"/>
      <c r="C137" s="59" t="s">
        <v>5</v>
      </c>
      <c r="D137" s="63">
        <v>8</v>
      </c>
      <c r="E137" s="64">
        <v>0.85</v>
      </c>
      <c r="F137" s="60">
        <v>850</v>
      </c>
      <c r="G137" s="60">
        <f>D137*F137</f>
        <v>6800</v>
      </c>
      <c r="H137" s="60">
        <f t="shared" si="47"/>
        <v>81600</v>
      </c>
    </row>
    <row r="138" spans="1:8" s="22" customFormat="1" ht="22.5" customHeight="1" x14ac:dyDescent="0.25">
      <c r="A138" s="65"/>
      <c r="B138" s="275" t="s">
        <v>120</v>
      </c>
      <c r="C138" s="265" t="s">
        <v>130</v>
      </c>
      <c r="D138" s="275">
        <f>SUM(D139:D143)</f>
        <v>30</v>
      </c>
      <c r="E138" s="275"/>
      <c r="F138" s="276"/>
      <c r="G138" s="276">
        <f>SUM(G139:G143)</f>
        <v>29850</v>
      </c>
      <c r="H138" s="276">
        <f>SUM(H139:H143)</f>
        <v>358200</v>
      </c>
    </row>
    <row r="139" spans="1:8" s="24" customFormat="1" x14ac:dyDescent="0.25">
      <c r="A139" s="65"/>
      <c r="B139" s="66"/>
      <c r="C139" s="65" t="s">
        <v>338</v>
      </c>
      <c r="D139" s="63">
        <v>1</v>
      </c>
      <c r="E139" s="64">
        <v>1.3</v>
      </c>
      <c r="F139" s="60">
        <v>1300</v>
      </c>
      <c r="G139" s="60">
        <f>D139*F139</f>
        <v>1300</v>
      </c>
      <c r="H139" s="60">
        <f>G139*12</f>
        <v>15600</v>
      </c>
    </row>
    <row r="140" spans="1:8" s="24" customFormat="1" hidden="1" x14ac:dyDescent="0.25">
      <c r="A140" s="65" t="s">
        <v>350</v>
      </c>
      <c r="B140" s="66"/>
      <c r="C140" s="65" t="s">
        <v>10</v>
      </c>
      <c r="D140" s="63">
        <v>0</v>
      </c>
      <c r="E140" s="64">
        <v>0.8</v>
      </c>
      <c r="F140" s="60">
        <v>800</v>
      </c>
      <c r="G140" s="60">
        <f t="shared" ref="G140" si="48">D140*F140</f>
        <v>0</v>
      </c>
      <c r="H140" s="60">
        <f t="shared" ref="H140" si="49">G140*12</f>
        <v>0</v>
      </c>
    </row>
    <row r="141" spans="1:8" s="24" customFormat="1" x14ac:dyDescent="0.25">
      <c r="A141" s="65"/>
      <c r="B141" s="66"/>
      <c r="C141" s="65" t="s">
        <v>3</v>
      </c>
      <c r="D141" s="63">
        <v>5</v>
      </c>
      <c r="E141" s="64">
        <v>1.1499999999999999</v>
      </c>
      <c r="F141" s="60">
        <v>1150</v>
      </c>
      <c r="G141" s="60">
        <f t="shared" ref="G141:G142" si="50">D141*F141</f>
        <v>5750</v>
      </c>
      <c r="H141" s="60">
        <f t="shared" ref="H141:H143" si="51">G141*12</f>
        <v>69000</v>
      </c>
    </row>
    <row r="142" spans="1:8" s="24" customFormat="1" x14ac:dyDescent="0.25">
      <c r="A142" s="65"/>
      <c r="B142" s="66"/>
      <c r="C142" s="65" t="s">
        <v>4</v>
      </c>
      <c r="D142" s="63">
        <v>16</v>
      </c>
      <c r="E142" s="64">
        <v>1</v>
      </c>
      <c r="F142" s="60">
        <v>1000</v>
      </c>
      <c r="G142" s="60">
        <f t="shared" si="50"/>
        <v>16000</v>
      </c>
      <c r="H142" s="60">
        <f t="shared" si="51"/>
        <v>192000</v>
      </c>
    </row>
    <row r="143" spans="1:8" s="24" customFormat="1" x14ac:dyDescent="0.25">
      <c r="A143" s="65"/>
      <c r="B143" s="66"/>
      <c r="C143" s="65" t="s">
        <v>5</v>
      </c>
      <c r="D143" s="63">
        <v>8</v>
      </c>
      <c r="E143" s="64">
        <v>0.85</v>
      </c>
      <c r="F143" s="60">
        <v>850</v>
      </c>
      <c r="G143" s="60">
        <f>D143*F143</f>
        <v>6800</v>
      </c>
      <c r="H143" s="60">
        <f t="shared" si="51"/>
        <v>81600</v>
      </c>
    </row>
    <row r="144" spans="1:8" s="22" customFormat="1" ht="17.25" customHeight="1" x14ac:dyDescent="0.25">
      <c r="A144" s="65"/>
      <c r="B144" s="275" t="s">
        <v>121</v>
      </c>
      <c r="C144" s="265" t="s">
        <v>129</v>
      </c>
      <c r="D144" s="275">
        <f>SUM(D145:D149)</f>
        <v>37</v>
      </c>
      <c r="E144" s="275"/>
      <c r="F144" s="276"/>
      <c r="G144" s="276">
        <f>SUM(G145:G149)</f>
        <v>36700</v>
      </c>
      <c r="H144" s="276">
        <f>SUM(H145:H149)</f>
        <v>440400</v>
      </c>
    </row>
    <row r="145" spans="1:8" s="24" customFormat="1" x14ac:dyDescent="0.25">
      <c r="A145" s="65"/>
      <c r="B145" s="66"/>
      <c r="C145" s="65" t="s">
        <v>338</v>
      </c>
      <c r="D145" s="63">
        <v>1</v>
      </c>
      <c r="E145" s="64">
        <v>1.3</v>
      </c>
      <c r="F145" s="60">
        <v>1300</v>
      </c>
      <c r="G145" s="60">
        <f>D145*F145</f>
        <v>1300</v>
      </c>
      <c r="H145" s="60">
        <f>G145*12</f>
        <v>15600</v>
      </c>
    </row>
    <row r="146" spans="1:8" s="24" customFormat="1" hidden="1" x14ac:dyDescent="0.25">
      <c r="A146" s="65" t="s">
        <v>350</v>
      </c>
      <c r="B146" s="66"/>
      <c r="C146" s="65" t="s">
        <v>10</v>
      </c>
      <c r="D146" s="63">
        <v>0</v>
      </c>
      <c r="E146" s="64">
        <v>0.8</v>
      </c>
      <c r="F146" s="60">
        <v>800</v>
      </c>
      <c r="G146" s="60">
        <f t="shared" ref="G146" si="52">D146*F146</f>
        <v>0</v>
      </c>
      <c r="H146" s="60">
        <f t="shared" ref="H146" si="53">G146*12</f>
        <v>0</v>
      </c>
    </row>
    <row r="147" spans="1:8" s="24" customFormat="1" x14ac:dyDescent="0.25">
      <c r="A147" s="65"/>
      <c r="B147" s="66"/>
      <c r="C147" s="65" t="s">
        <v>3</v>
      </c>
      <c r="D147" s="63">
        <v>7</v>
      </c>
      <c r="E147" s="64">
        <v>1.1499999999999999</v>
      </c>
      <c r="F147" s="60">
        <v>1150</v>
      </c>
      <c r="G147" s="60">
        <f>D147*F147</f>
        <v>8050</v>
      </c>
      <c r="H147" s="60">
        <f t="shared" ref="H147:H149" si="54">G147*12</f>
        <v>96600</v>
      </c>
    </row>
    <row r="148" spans="1:8" s="24" customFormat="1" x14ac:dyDescent="0.25">
      <c r="A148" s="65"/>
      <c r="B148" s="66"/>
      <c r="C148" s="65" t="s">
        <v>4</v>
      </c>
      <c r="D148" s="63">
        <v>18</v>
      </c>
      <c r="E148" s="64">
        <v>1</v>
      </c>
      <c r="F148" s="60">
        <v>1000</v>
      </c>
      <c r="G148" s="60">
        <f>D148*F148</f>
        <v>18000</v>
      </c>
      <c r="H148" s="60">
        <f t="shared" si="54"/>
        <v>216000</v>
      </c>
    </row>
    <row r="149" spans="1:8" s="24" customFormat="1" x14ac:dyDescent="0.25">
      <c r="A149" s="65"/>
      <c r="B149" s="66"/>
      <c r="C149" s="65" t="s">
        <v>5</v>
      </c>
      <c r="D149" s="63">
        <v>11</v>
      </c>
      <c r="E149" s="64">
        <v>0.85</v>
      </c>
      <c r="F149" s="60">
        <v>850</v>
      </c>
      <c r="G149" s="60">
        <f>D149*F149</f>
        <v>9350</v>
      </c>
      <c r="H149" s="60">
        <f t="shared" si="54"/>
        <v>112200</v>
      </c>
    </row>
    <row r="150" spans="1:8" s="22" customFormat="1" x14ac:dyDescent="0.25">
      <c r="A150" s="65"/>
      <c r="B150" s="275" t="s">
        <v>122</v>
      </c>
      <c r="C150" s="265" t="s">
        <v>131</v>
      </c>
      <c r="D150" s="275">
        <f>SUM(D151:D155)</f>
        <v>27</v>
      </c>
      <c r="E150" s="275"/>
      <c r="F150" s="281"/>
      <c r="G150" s="281">
        <f>SUM(G151:G155)</f>
        <v>26850</v>
      </c>
      <c r="H150" s="281">
        <f>SUM(H151:H155)</f>
        <v>322200</v>
      </c>
    </row>
    <row r="151" spans="1:8" s="24" customFormat="1" x14ac:dyDescent="0.25">
      <c r="A151" s="65"/>
      <c r="B151" s="66"/>
      <c r="C151" s="65" t="s">
        <v>338</v>
      </c>
      <c r="D151" s="63">
        <v>1</v>
      </c>
      <c r="E151" s="64">
        <v>1.3</v>
      </c>
      <c r="F151" s="60">
        <v>1300</v>
      </c>
      <c r="G151" s="60">
        <f>D151*F151</f>
        <v>1300</v>
      </c>
      <c r="H151" s="60">
        <f>G151*12</f>
        <v>15600</v>
      </c>
    </row>
    <row r="152" spans="1:8" s="24" customFormat="1" hidden="1" x14ac:dyDescent="0.25">
      <c r="A152" s="65" t="s">
        <v>350</v>
      </c>
      <c r="B152" s="66"/>
      <c r="C152" s="65" t="s">
        <v>10</v>
      </c>
      <c r="D152" s="63">
        <v>0</v>
      </c>
      <c r="E152" s="64">
        <v>0.8</v>
      </c>
      <c r="F152" s="60">
        <v>800</v>
      </c>
      <c r="G152" s="60">
        <f t="shared" ref="G152" si="55">D152*F152</f>
        <v>0</v>
      </c>
      <c r="H152" s="60">
        <f t="shared" ref="H152" si="56">G152*12</f>
        <v>0</v>
      </c>
    </row>
    <row r="153" spans="1:8" s="24" customFormat="1" x14ac:dyDescent="0.25">
      <c r="A153" s="65"/>
      <c r="B153" s="66"/>
      <c r="C153" s="65" t="s">
        <v>3</v>
      </c>
      <c r="D153" s="63">
        <v>5</v>
      </c>
      <c r="E153" s="64">
        <v>1.1499999999999999</v>
      </c>
      <c r="F153" s="60">
        <v>1150</v>
      </c>
      <c r="G153" s="60">
        <f>D153*F153</f>
        <v>5750</v>
      </c>
      <c r="H153" s="60">
        <f t="shared" ref="H153:H155" si="57">G153*12</f>
        <v>69000</v>
      </c>
    </row>
    <row r="154" spans="1:8" s="24" customFormat="1" x14ac:dyDescent="0.25">
      <c r="A154" s="65"/>
      <c r="B154" s="66"/>
      <c r="C154" s="65" t="s">
        <v>7</v>
      </c>
      <c r="D154" s="63">
        <v>13</v>
      </c>
      <c r="E154" s="64">
        <v>1</v>
      </c>
      <c r="F154" s="60">
        <v>1000</v>
      </c>
      <c r="G154" s="60">
        <f>D154*F154</f>
        <v>13000</v>
      </c>
      <c r="H154" s="60">
        <f t="shared" si="57"/>
        <v>156000</v>
      </c>
    </row>
    <row r="155" spans="1:8" s="24" customFormat="1" x14ac:dyDescent="0.25">
      <c r="A155" s="65"/>
      <c r="B155" s="66"/>
      <c r="C155" s="65" t="s">
        <v>5</v>
      </c>
      <c r="D155" s="63">
        <v>8</v>
      </c>
      <c r="E155" s="64">
        <v>0.85</v>
      </c>
      <c r="F155" s="60">
        <v>850</v>
      </c>
      <c r="G155" s="60">
        <f>D155*F155</f>
        <v>6800</v>
      </c>
      <c r="H155" s="60">
        <f t="shared" si="57"/>
        <v>81600</v>
      </c>
    </row>
    <row r="156" spans="1:8" s="22" customFormat="1" x14ac:dyDescent="0.25">
      <c r="A156" s="65"/>
      <c r="B156" s="275" t="s">
        <v>123</v>
      </c>
      <c r="C156" s="265" t="s">
        <v>132</v>
      </c>
      <c r="D156" s="275">
        <f>SUM(D157:D161)</f>
        <v>19</v>
      </c>
      <c r="E156" s="275"/>
      <c r="F156" s="281"/>
      <c r="G156" s="281">
        <f>SUM(G157:G161)</f>
        <v>19000</v>
      </c>
      <c r="H156" s="281">
        <f>SUM(H157:H161)</f>
        <v>228000</v>
      </c>
    </row>
    <row r="157" spans="1:8" s="24" customFormat="1" x14ac:dyDescent="0.25">
      <c r="A157" s="65"/>
      <c r="B157" s="66"/>
      <c r="C157" s="65" t="s">
        <v>338</v>
      </c>
      <c r="D157" s="63">
        <v>1</v>
      </c>
      <c r="E157" s="64">
        <v>1.3</v>
      </c>
      <c r="F157" s="60">
        <v>1300</v>
      </c>
      <c r="G157" s="60">
        <f>D157*F157</f>
        <v>1300</v>
      </c>
      <c r="H157" s="60">
        <f>G157*12</f>
        <v>15600</v>
      </c>
    </row>
    <row r="158" spans="1:8" s="24" customFormat="1" hidden="1" x14ac:dyDescent="0.25">
      <c r="A158" s="65" t="s">
        <v>350</v>
      </c>
      <c r="B158" s="66"/>
      <c r="C158" s="65" t="s">
        <v>10</v>
      </c>
      <c r="D158" s="63">
        <v>0</v>
      </c>
      <c r="E158" s="64">
        <v>0.8</v>
      </c>
      <c r="F158" s="60">
        <v>800</v>
      </c>
      <c r="G158" s="60">
        <f t="shared" ref="G158" si="58">D158*F158</f>
        <v>0</v>
      </c>
      <c r="H158" s="60">
        <f t="shared" ref="H158" si="59">G158*12</f>
        <v>0</v>
      </c>
    </row>
    <row r="159" spans="1:8" s="24" customFormat="1" x14ac:dyDescent="0.25">
      <c r="A159" s="65"/>
      <c r="B159" s="66"/>
      <c r="C159" s="65" t="s">
        <v>3</v>
      </c>
      <c r="D159" s="63">
        <v>3</v>
      </c>
      <c r="E159" s="64">
        <v>1.1499999999999999</v>
      </c>
      <c r="F159" s="60">
        <v>1150</v>
      </c>
      <c r="G159" s="60">
        <f>D159*F159</f>
        <v>3450</v>
      </c>
      <c r="H159" s="60">
        <f t="shared" ref="H159:H161" si="60">G159*12</f>
        <v>41400</v>
      </c>
    </row>
    <row r="160" spans="1:8" s="24" customFormat="1" x14ac:dyDescent="0.25">
      <c r="A160" s="65"/>
      <c r="B160" s="66"/>
      <c r="C160" s="65" t="s">
        <v>4</v>
      </c>
      <c r="D160" s="63">
        <v>10</v>
      </c>
      <c r="E160" s="64">
        <v>1</v>
      </c>
      <c r="F160" s="60">
        <v>1000</v>
      </c>
      <c r="G160" s="60">
        <f>D160*F160</f>
        <v>10000</v>
      </c>
      <c r="H160" s="60">
        <f t="shared" si="60"/>
        <v>120000</v>
      </c>
    </row>
    <row r="161" spans="1:8" s="24" customFormat="1" x14ac:dyDescent="0.25">
      <c r="A161" s="65"/>
      <c r="B161" s="66"/>
      <c r="C161" s="65" t="s">
        <v>5</v>
      </c>
      <c r="D161" s="63">
        <v>5</v>
      </c>
      <c r="E161" s="64">
        <v>0.85</v>
      </c>
      <c r="F161" s="60">
        <v>850</v>
      </c>
      <c r="G161" s="60">
        <f>D161*F161</f>
        <v>4250</v>
      </c>
      <c r="H161" s="60">
        <f t="shared" si="60"/>
        <v>51000</v>
      </c>
    </row>
    <row r="162" spans="1:8" s="25" customFormat="1" ht="21" customHeight="1" x14ac:dyDescent="0.25">
      <c r="A162" s="65"/>
      <c r="B162" s="68"/>
      <c r="C162" s="61" t="s">
        <v>9</v>
      </c>
      <c r="D162" s="55">
        <f>D130+D132+D138++D144+D150+D156</f>
        <v>143</v>
      </c>
      <c r="E162" s="55"/>
      <c r="F162" s="67"/>
      <c r="G162" s="67">
        <f>G130+G132+G138++G144+G150+G156</f>
        <v>142250</v>
      </c>
      <c r="H162" s="67">
        <f>H130+H132+H138++H144+H150+H156</f>
        <v>1707000</v>
      </c>
    </row>
    <row r="163" spans="1:8" x14ac:dyDescent="0.25">
      <c r="B163" s="38"/>
      <c r="C163" s="49"/>
      <c r="D163" s="50"/>
      <c r="E163" s="51"/>
      <c r="F163" s="52"/>
      <c r="G163" s="52"/>
      <c r="H163" s="53"/>
    </row>
    <row r="164" spans="1:8" ht="30.75" customHeight="1" x14ac:dyDescent="0.25">
      <c r="B164" s="254"/>
      <c r="C164" s="256" t="s">
        <v>177</v>
      </c>
      <c r="D164" s="256"/>
      <c r="E164" s="256"/>
      <c r="F164" s="256"/>
      <c r="G164" s="256"/>
      <c r="H164" s="256"/>
    </row>
    <row r="165" spans="1:8" s="2" customFormat="1" ht="75" x14ac:dyDescent="0.25">
      <c r="A165" s="65"/>
      <c r="B165" s="69"/>
      <c r="C165" s="34" t="s">
        <v>111</v>
      </c>
      <c r="D165" s="54" t="s">
        <v>0</v>
      </c>
      <c r="E165" s="37" t="s">
        <v>112</v>
      </c>
      <c r="F165" s="34" t="s">
        <v>113</v>
      </c>
      <c r="G165" s="34" t="s">
        <v>114</v>
      </c>
      <c r="H165" s="34" t="s">
        <v>115</v>
      </c>
    </row>
    <row r="166" spans="1:8" s="10" customFormat="1" ht="39.75" customHeight="1" x14ac:dyDescent="0.25">
      <c r="A166" s="65"/>
      <c r="B166" s="277" t="s">
        <v>118</v>
      </c>
      <c r="C166" s="282" t="s">
        <v>25</v>
      </c>
      <c r="D166" s="275">
        <f>SUM(D167:D175)</f>
        <v>29</v>
      </c>
      <c r="E166" s="275"/>
      <c r="F166" s="276"/>
      <c r="G166" s="276">
        <f>SUM(G167:G175)</f>
        <v>19100</v>
      </c>
      <c r="H166" s="276">
        <f>SUM(H167:H175)</f>
        <v>229200</v>
      </c>
    </row>
    <row r="167" spans="1:8" s="6" customFormat="1" x14ac:dyDescent="0.25">
      <c r="A167" s="65"/>
      <c r="B167" s="38"/>
      <c r="C167" s="49" t="s">
        <v>26</v>
      </c>
      <c r="D167" s="63">
        <v>1</v>
      </c>
      <c r="E167" s="64">
        <v>1.8</v>
      </c>
      <c r="F167" s="60">
        <v>1800</v>
      </c>
      <c r="G167" s="60">
        <f t="shared" ref="G167:G175" si="61">F167*D167</f>
        <v>1800</v>
      </c>
      <c r="H167" s="60">
        <f>G167*12</f>
        <v>21600</v>
      </c>
    </row>
    <row r="168" spans="1:8" s="239" customFormat="1" hidden="1" x14ac:dyDescent="0.25">
      <c r="A168" s="65" t="s">
        <v>350</v>
      </c>
      <c r="B168" s="234"/>
      <c r="C168" s="235" t="s">
        <v>2</v>
      </c>
      <c r="D168" s="236">
        <v>0</v>
      </c>
      <c r="E168" s="237">
        <v>1.3</v>
      </c>
      <c r="F168" s="238">
        <v>1300</v>
      </c>
      <c r="G168" s="238">
        <f t="shared" si="61"/>
        <v>0</v>
      </c>
      <c r="H168" s="238">
        <f t="shared" ref="H168:H175" si="62">G168*12</f>
        <v>0</v>
      </c>
    </row>
    <row r="169" spans="1:8" s="6" customFormat="1" x14ac:dyDescent="0.25">
      <c r="A169" s="65"/>
      <c r="B169" s="38"/>
      <c r="C169" s="49" t="s">
        <v>27</v>
      </c>
      <c r="D169" s="63">
        <v>1</v>
      </c>
      <c r="E169" s="64">
        <v>0.7</v>
      </c>
      <c r="F169" s="60">
        <v>700</v>
      </c>
      <c r="G169" s="60">
        <f t="shared" si="61"/>
        <v>700</v>
      </c>
      <c r="H169" s="60">
        <f t="shared" si="62"/>
        <v>8400</v>
      </c>
    </row>
    <row r="170" spans="1:8" s="6" customFormat="1" x14ac:dyDescent="0.25">
      <c r="A170" s="65"/>
      <c r="B170" s="38"/>
      <c r="C170" s="70" t="s">
        <v>10</v>
      </c>
      <c r="D170" s="63">
        <f>1+1</f>
        <v>2</v>
      </c>
      <c r="E170" s="64">
        <v>0.8</v>
      </c>
      <c r="F170" s="60">
        <v>800</v>
      </c>
      <c r="G170" s="60">
        <f t="shared" si="61"/>
        <v>1600</v>
      </c>
      <c r="H170" s="60">
        <f t="shared" si="62"/>
        <v>19200</v>
      </c>
    </row>
    <row r="171" spans="1:8" s="6" customFormat="1" ht="15.75" hidden="1" customHeight="1" x14ac:dyDescent="0.25">
      <c r="A171" s="65" t="s">
        <v>350</v>
      </c>
      <c r="B171" s="38"/>
      <c r="C171" s="49" t="s">
        <v>28</v>
      </c>
      <c r="D171" s="63">
        <v>0</v>
      </c>
      <c r="E171" s="64">
        <v>0.8</v>
      </c>
      <c r="F171" s="60">
        <v>800</v>
      </c>
      <c r="G171" s="60">
        <f t="shared" si="61"/>
        <v>0</v>
      </c>
      <c r="H171" s="60">
        <f t="shared" si="62"/>
        <v>0</v>
      </c>
    </row>
    <row r="172" spans="1:8" s="6" customFormat="1" x14ac:dyDescent="0.25">
      <c r="A172" s="65"/>
      <c r="B172" s="38"/>
      <c r="C172" s="49" t="s">
        <v>11</v>
      </c>
      <c r="D172" s="63">
        <v>1</v>
      </c>
      <c r="E172" s="64">
        <v>0.9</v>
      </c>
      <c r="F172" s="60">
        <v>900</v>
      </c>
      <c r="G172" s="60">
        <f t="shared" si="61"/>
        <v>900</v>
      </c>
      <c r="H172" s="60">
        <f t="shared" si="62"/>
        <v>10800</v>
      </c>
    </row>
    <row r="173" spans="1:8" s="6" customFormat="1" x14ac:dyDescent="0.25">
      <c r="A173" s="65"/>
      <c r="B173" s="38"/>
      <c r="C173" s="70" t="s">
        <v>3</v>
      </c>
      <c r="D173" s="63">
        <v>6</v>
      </c>
      <c r="E173" s="64">
        <v>0.7</v>
      </c>
      <c r="F173" s="60">
        <v>700</v>
      </c>
      <c r="G173" s="60">
        <f t="shared" si="61"/>
        <v>4200</v>
      </c>
      <c r="H173" s="60">
        <f t="shared" si="62"/>
        <v>50400</v>
      </c>
    </row>
    <row r="174" spans="1:8" s="6" customFormat="1" x14ac:dyDescent="0.25">
      <c r="A174" s="65"/>
      <c r="B174" s="38"/>
      <c r="C174" s="70" t="s">
        <v>7</v>
      </c>
      <c r="D174" s="63">
        <v>9</v>
      </c>
      <c r="E174" s="64">
        <v>0.6</v>
      </c>
      <c r="F174" s="60">
        <v>600</v>
      </c>
      <c r="G174" s="60">
        <f t="shared" si="61"/>
        <v>5400</v>
      </c>
      <c r="H174" s="60">
        <f t="shared" si="62"/>
        <v>64800</v>
      </c>
    </row>
    <row r="175" spans="1:8" s="6" customFormat="1" x14ac:dyDescent="0.25">
      <c r="A175" s="65"/>
      <c r="B175" s="38"/>
      <c r="C175" s="70" t="s">
        <v>8</v>
      </c>
      <c r="D175" s="63">
        <v>9</v>
      </c>
      <c r="E175" s="64">
        <v>0.5</v>
      </c>
      <c r="F175" s="60">
        <v>500</v>
      </c>
      <c r="G175" s="60">
        <f t="shared" si="61"/>
        <v>4500</v>
      </c>
      <c r="H175" s="60">
        <f t="shared" si="62"/>
        <v>54000</v>
      </c>
    </row>
    <row r="176" spans="1:8" s="7" customFormat="1" x14ac:dyDescent="0.25">
      <c r="A176" s="65"/>
      <c r="B176" s="44">
        <v>1</v>
      </c>
      <c r="C176" s="71" t="s">
        <v>29</v>
      </c>
      <c r="D176" s="72">
        <f>SUM(D177:D180)</f>
        <v>7</v>
      </c>
      <c r="E176" s="72"/>
      <c r="F176" s="73"/>
      <c r="G176" s="73">
        <f>SUM(G177:G180)</f>
        <v>4200</v>
      </c>
      <c r="H176" s="73">
        <f>SUM(H177:H180)</f>
        <v>50400</v>
      </c>
    </row>
    <row r="177" spans="1:8" s="6" customFormat="1" x14ac:dyDescent="0.25">
      <c r="A177" s="65"/>
      <c r="B177" s="38"/>
      <c r="C177" s="70" t="s">
        <v>30</v>
      </c>
      <c r="D177" s="63">
        <v>1</v>
      </c>
      <c r="E177" s="64">
        <v>1</v>
      </c>
      <c r="F177" s="60">
        <v>1000</v>
      </c>
      <c r="G177" s="60">
        <f t="shared" ref="G177:G180" si="63">D177*F177</f>
        <v>1000</v>
      </c>
      <c r="H177" s="60">
        <f t="shared" ref="H177:H180" si="64">G177*12</f>
        <v>12000</v>
      </c>
    </row>
    <row r="178" spans="1:8" s="6" customFormat="1" x14ac:dyDescent="0.25">
      <c r="A178" s="65"/>
      <c r="B178" s="38"/>
      <c r="C178" s="70" t="s">
        <v>3</v>
      </c>
      <c r="D178" s="63">
        <v>1</v>
      </c>
      <c r="E178" s="64">
        <v>0.65</v>
      </c>
      <c r="F178" s="60">
        <v>650</v>
      </c>
      <c r="G178" s="60">
        <f t="shared" si="63"/>
        <v>650</v>
      </c>
      <c r="H178" s="60">
        <f t="shared" si="64"/>
        <v>7800</v>
      </c>
    </row>
    <row r="179" spans="1:8" s="6" customFormat="1" x14ac:dyDescent="0.25">
      <c r="A179" s="65"/>
      <c r="B179" s="38"/>
      <c r="C179" s="70" t="s">
        <v>31</v>
      </c>
      <c r="D179" s="63">
        <v>3</v>
      </c>
      <c r="E179" s="64">
        <v>0.55000000000000004</v>
      </c>
      <c r="F179" s="60">
        <v>550</v>
      </c>
      <c r="G179" s="60">
        <f t="shared" si="63"/>
        <v>1650</v>
      </c>
      <c r="H179" s="60">
        <f t="shared" si="64"/>
        <v>19800</v>
      </c>
    </row>
    <row r="180" spans="1:8" s="6" customFormat="1" x14ac:dyDescent="0.25">
      <c r="A180" s="65"/>
      <c r="B180" s="38"/>
      <c r="C180" s="70" t="s">
        <v>8</v>
      </c>
      <c r="D180" s="63">
        <v>2</v>
      </c>
      <c r="E180" s="64">
        <v>0.45</v>
      </c>
      <c r="F180" s="60">
        <v>450</v>
      </c>
      <c r="G180" s="60">
        <f t="shared" si="63"/>
        <v>900</v>
      </c>
      <c r="H180" s="60">
        <f t="shared" si="64"/>
        <v>10800</v>
      </c>
    </row>
    <row r="181" spans="1:8" s="7" customFormat="1" x14ac:dyDescent="0.25">
      <c r="A181" s="65"/>
      <c r="B181" s="44">
        <v>2</v>
      </c>
      <c r="C181" s="71" t="s">
        <v>32</v>
      </c>
      <c r="D181" s="72">
        <f>SUM(D182:D185)</f>
        <v>11</v>
      </c>
      <c r="E181" s="72"/>
      <c r="F181" s="73"/>
      <c r="G181" s="73">
        <f>SUM(G182:G185)</f>
        <v>6300</v>
      </c>
      <c r="H181" s="73">
        <f>SUM(H182:H185)</f>
        <v>75600</v>
      </c>
    </row>
    <row r="182" spans="1:8" s="6" customFormat="1" x14ac:dyDescent="0.25">
      <c r="A182" s="65"/>
      <c r="B182" s="38"/>
      <c r="C182" s="70" t="s">
        <v>30</v>
      </c>
      <c r="D182" s="63">
        <v>1</v>
      </c>
      <c r="E182" s="64">
        <v>1</v>
      </c>
      <c r="F182" s="60">
        <v>1000</v>
      </c>
      <c r="G182" s="60">
        <f t="shared" ref="G182:G185" si="65">D182*F182</f>
        <v>1000</v>
      </c>
      <c r="H182" s="60">
        <f t="shared" ref="H182:H185" si="66">G182*12</f>
        <v>12000</v>
      </c>
    </row>
    <row r="183" spans="1:8" s="6" customFormat="1" x14ac:dyDescent="0.25">
      <c r="A183" s="65"/>
      <c r="B183" s="38"/>
      <c r="C183" s="70" t="s">
        <v>3</v>
      </c>
      <c r="D183" s="63">
        <v>2</v>
      </c>
      <c r="E183" s="64">
        <v>0.65</v>
      </c>
      <c r="F183" s="60">
        <v>650</v>
      </c>
      <c r="G183" s="60">
        <f t="shared" si="65"/>
        <v>1300</v>
      </c>
      <c r="H183" s="60">
        <f t="shared" si="66"/>
        <v>15600</v>
      </c>
    </row>
    <row r="184" spans="1:8" s="6" customFormat="1" x14ac:dyDescent="0.25">
      <c r="A184" s="65"/>
      <c r="B184" s="38"/>
      <c r="C184" s="70" t="s">
        <v>4</v>
      </c>
      <c r="D184" s="63">
        <v>4</v>
      </c>
      <c r="E184" s="64">
        <v>0.55000000000000004</v>
      </c>
      <c r="F184" s="60">
        <v>550</v>
      </c>
      <c r="G184" s="60">
        <f t="shared" si="65"/>
        <v>2200</v>
      </c>
      <c r="H184" s="60">
        <f t="shared" si="66"/>
        <v>26400</v>
      </c>
    </row>
    <row r="185" spans="1:8" s="6" customFormat="1" x14ac:dyDescent="0.25">
      <c r="A185" s="65"/>
      <c r="B185" s="38"/>
      <c r="C185" s="70" t="s">
        <v>8</v>
      </c>
      <c r="D185" s="63">
        <v>4</v>
      </c>
      <c r="E185" s="64">
        <v>0.45</v>
      </c>
      <c r="F185" s="60">
        <v>450</v>
      </c>
      <c r="G185" s="60">
        <f t="shared" si="65"/>
        <v>1800</v>
      </c>
      <c r="H185" s="60">
        <f t="shared" si="66"/>
        <v>21600</v>
      </c>
    </row>
    <row r="186" spans="1:8" s="7" customFormat="1" x14ac:dyDescent="0.25">
      <c r="A186" s="65"/>
      <c r="B186" s="44">
        <v>3</v>
      </c>
      <c r="C186" s="71" t="s">
        <v>33</v>
      </c>
      <c r="D186" s="72">
        <f>SUM(D187:D190)</f>
        <v>7</v>
      </c>
      <c r="E186" s="72"/>
      <c r="F186" s="73"/>
      <c r="G186" s="73">
        <f>SUM(G187:G190)</f>
        <v>4400</v>
      </c>
      <c r="H186" s="73">
        <f>SUM(H187:H190)</f>
        <v>52800</v>
      </c>
    </row>
    <row r="187" spans="1:8" s="6" customFormat="1" x14ac:dyDescent="0.25">
      <c r="A187" s="65"/>
      <c r="B187" s="38"/>
      <c r="C187" s="70" t="s">
        <v>30</v>
      </c>
      <c r="D187" s="63">
        <v>1</v>
      </c>
      <c r="E187" s="64">
        <v>1</v>
      </c>
      <c r="F187" s="60">
        <v>1000</v>
      </c>
      <c r="G187" s="60">
        <f t="shared" ref="G187:G190" si="67">D187*F187</f>
        <v>1000</v>
      </c>
      <c r="H187" s="60">
        <f t="shared" ref="H187:H190" si="68">G187*12</f>
        <v>12000</v>
      </c>
    </row>
    <row r="188" spans="1:8" s="6" customFormat="1" x14ac:dyDescent="0.25">
      <c r="A188" s="65"/>
      <c r="B188" s="38"/>
      <c r="C188" s="70" t="s">
        <v>3</v>
      </c>
      <c r="D188" s="63">
        <v>2</v>
      </c>
      <c r="E188" s="64">
        <v>0.65</v>
      </c>
      <c r="F188" s="60">
        <v>650</v>
      </c>
      <c r="G188" s="60">
        <f t="shared" si="67"/>
        <v>1300</v>
      </c>
      <c r="H188" s="60">
        <f t="shared" si="68"/>
        <v>15600</v>
      </c>
    </row>
    <row r="189" spans="1:8" s="6" customFormat="1" x14ac:dyDescent="0.25">
      <c r="A189" s="65"/>
      <c r="B189" s="38"/>
      <c r="C189" s="70" t="s">
        <v>4</v>
      </c>
      <c r="D189" s="63">
        <v>3</v>
      </c>
      <c r="E189" s="64">
        <v>0.55000000000000004</v>
      </c>
      <c r="F189" s="60">
        <v>550</v>
      </c>
      <c r="G189" s="60">
        <f t="shared" si="67"/>
        <v>1650</v>
      </c>
      <c r="H189" s="60">
        <f t="shared" si="68"/>
        <v>19800</v>
      </c>
    </row>
    <row r="190" spans="1:8" s="6" customFormat="1" x14ac:dyDescent="0.25">
      <c r="A190" s="65"/>
      <c r="B190" s="38"/>
      <c r="C190" s="70" t="s">
        <v>8</v>
      </c>
      <c r="D190" s="63">
        <v>1</v>
      </c>
      <c r="E190" s="64">
        <v>0.45</v>
      </c>
      <c r="F190" s="60">
        <v>450</v>
      </c>
      <c r="G190" s="60">
        <f t="shared" si="67"/>
        <v>450</v>
      </c>
      <c r="H190" s="60">
        <f t="shared" si="68"/>
        <v>5400</v>
      </c>
    </row>
    <row r="191" spans="1:8" s="7" customFormat="1" x14ac:dyDescent="0.25">
      <c r="A191" s="65"/>
      <c r="B191" s="44">
        <v>4</v>
      </c>
      <c r="C191" s="71" t="s">
        <v>34</v>
      </c>
      <c r="D191" s="72">
        <f>SUM(D192:D195)</f>
        <v>6</v>
      </c>
      <c r="E191" s="72"/>
      <c r="F191" s="73"/>
      <c r="G191" s="73">
        <f>SUM(G192:G195)</f>
        <v>3750</v>
      </c>
      <c r="H191" s="73">
        <f>SUM(H192:H195)</f>
        <v>45000</v>
      </c>
    </row>
    <row r="192" spans="1:8" s="6" customFormat="1" x14ac:dyDescent="0.25">
      <c r="A192" s="65"/>
      <c r="B192" s="38"/>
      <c r="C192" s="70" t="s">
        <v>30</v>
      </c>
      <c r="D192" s="63">
        <v>1</v>
      </c>
      <c r="E192" s="64">
        <v>1</v>
      </c>
      <c r="F192" s="60">
        <v>1000</v>
      </c>
      <c r="G192" s="60">
        <f t="shared" ref="G192:G195" si="69">D192*F192</f>
        <v>1000</v>
      </c>
      <c r="H192" s="60">
        <f t="shared" ref="H192:H195" si="70">G192*12</f>
        <v>12000</v>
      </c>
    </row>
    <row r="193" spans="1:8" s="6" customFormat="1" x14ac:dyDescent="0.25">
      <c r="A193" s="65"/>
      <c r="B193" s="38"/>
      <c r="C193" s="70" t="s">
        <v>3</v>
      </c>
      <c r="D193" s="63">
        <v>1</v>
      </c>
      <c r="E193" s="64">
        <v>0.65</v>
      </c>
      <c r="F193" s="60">
        <v>650</v>
      </c>
      <c r="G193" s="60">
        <f t="shared" si="69"/>
        <v>650</v>
      </c>
      <c r="H193" s="60">
        <f t="shared" si="70"/>
        <v>7800</v>
      </c>
    </row>
    <row r="194" spans="1:8" s="6" customFormat="1" x14ac:dyDescent="0.25">
      <c r="A194" s="65"/>
      <c r="B194" s="38"/>
      <c r="C194" s="70" t="s">
        <v>4</v>
      </c>
      <c r="D194" s="63">
        <v>3</v>
      </c>
      <c r="E194" s="64">
        <v>0.55000000000000004</v>
      </c>
      <c r="F194" s="60">
        <v>550</v>
      </c>
      <c r="G194" s="60">
        <f t="shared" si="69"/>
        <v>1650</v>
      </c>
      <c r="H194" s="60">
        <f t="shared" si="70"/>
        <v>19800</v>
      </c>
    </row>
    <row r="195" spans="1:8" s="6" customFormat="1" x14ac:dyDescent="0.25">
      <c r="A195" s="65"/>
      <c r="B195" s="38"/>
      <c r="C195" s="70" t="s">
        <v>8</v>
      </c>
      <c r="D195" s="63">
        <v>1</v>
      </c>
      <c r="E195" s="64">
        <v>0.45</v>
      </c>
      <c r="F195" s="60">
        <v>450</v>
      </c>
      <c r="G195" s="60">
        <f t="shared" si="69"/>
        <v>450</v>
      </c>
      <c r="H195" s="60">
        <f t="shared" si="70"/>
        <v>5400</v>
      </c>
    </row>
    <row r="196" spans="1:8" s="7" customFormat="1" x14ac:dyDescent="0.25">
      <c r="A196" s="65"/>
      <c r="B196" s="44">
        <v>5</v>
      </c>
      <c r="C196" s="71" t="s">
        <v>35</v>
      </c>
      <c r="D196" s="72">
        <f>SUM(D197:D200)</f>
        <v>7</v>
      </c>
      <c r="E196" s="72"/>
      <c r="F196" s="73"/>
      <c r="G196" s="73">
        <f>SUM(G197:G200)</f>
        <v>4400</v>
      </c>
      <c r="H196" s="73">
        <f>SUM(H197:H200)</f>
        <v>52800</v>
      </c>
    </row>
    <row r="197" spans="1:8" s="6" customFormat="1" x14ac:dyDescent="0.25">
      <c r="A197" s="65"/>
      <c r="B197" s="38"/>
      <c r="C197" s="70" t="s">
        <v>30</v>
      </c>
      <c r="D197" s="63">
        <v>1</v>
      </c>
      <c r="E197" s="64">
        <v>1</v>
      </c>
      <c r="F197" s="60">
        <v>1000</v>
      </c>
      <c r="G197" s="60">
        <f t="shared" ref="G197:G200" si="71">D197*F197</f>
        <v>1000</v>
      </c>
      <c r="H197" s="60">
        <f t="shared" ref="H197:H200" si="72">G197*12</f>
        <v>12000</v>
      </c>
    </row>
    <row r="198" spans="1:8" s="6" customFormat="1" x14ac:dyDescent="0.25">
      <c r="A198" s="65"/>
      <c r="B198" s="38"/>
      <c r="C198" s="70" t="s">
        <v>3</v>
      </c>
      <c r="D198" s="63">
        <v>2</v>
      </c>
      <c r="E198" s="64">
        <v>0.65</v>
      </c>
      <c r="F198" s="60">
        <v>650</v>
      </c>
      <c r="G198" s="60">
        <f t="shared" si="71"/>
        <v>1300</v>
      </c>
      <c r="H198" s="60">
        <f t="shared" si="72"/>
        <v>15600</v>
      </c>
    </row>
    <row r="199" spans="1:8" s="6" customFormat="1" x14ac:dyDescent="0.25">
      <c r="A199" s="65"/>
      <c r="B199" s="38"/>
      <c r="C199" s="70" t="s">
        <v>4</v>
      </c>
      <c r="D199" s="63">
        <v>3</v>
      </c>
      <c r="E199" s="64">
        <v>0.55000000000000004</v>
      </c>
      <c r="F199" s="60">
        <v>550</v>
      </c>
      <c r="G199" s="60">
        <f t="shared" si="71"/>
        <v>1650</v>
      </c>
      <c r="H199" s="60">
        <f t="shared" si="72"/>
        <v>19800</v>
      </c>
    </row>
    <row r="200" spans="1:8" s="6" customFormat="1" x14ac:dyDescent="0.25">
      <c r="A200" s="65"/>
      <c r="B200" s="38"/>
      <c r="C200" s="70" t="s">
        <v>8</v>
      </c>
      <c r="D200" s="63">
        <v>1</v>
      </c>
      <c r="E200" s="64">
        <v>0.45</v>
      </c>
      <c r="F200" s="60">
        <v>450</v>
      </c>
      <c r="G200" s="60">
        <f t="shared" si="71"/>
        <v>450</v>
      </c>
      <c r="H200" s="60">
        <f t="shared" si="72"/>
        <v>5400</v>
      </c>
    </row>
    <row r="201" spans="1:8" s="7" customFormat="1" x14ac:dyDescent="0.25">
      <c r="A201" s="65"/>
      <c r="B201" s="44">
        <v>6</v>
      </c>
      <c r="C201" s="71" t="s">
        <v>36</v>
      </c>
      <c r="D201" s="72">
        <f>SUM(D202:D205)</f>
        <v>8</v>
      </c>
      <c r="E201" s="72"/>
      <c r="F201" s="73"/>
      <c r="G201" s="73">
        <f>SUM(G202:G205)</f>
        <v>4750</v>
      </c>
      <c r="H201" s="73">
        <f>SUM(H202:H205)</f>
        <v>57000</v>
      </c>
    </row>
    <row r="202" spans="1:8" s="6" customFormat="1" x14ac:dyDescent="0.25">
      <c r="A202" s="65"/>
      <c r="B202" s="38"/>
      <c r="C202" s="70" t="s">
        <v>30</v>
      </c>
      <c r="D202" s="63">
        <v>1</v>
      </c>
      <c r="E202" s="64">
        <v>1</v>
      </c>
      <c r="F202" s="60">
        <v>1000</v>
      </c>
      <c r="G202" s="60">
        <f t="shared" ref="G202:G205" si="73">D202*F202</f>
        <v>1000</v>
      </c>
      <c r="H202" s="60">
        <f t="shared" ref="H202:H205" si="74">G202*12</f>
        <v>12000</v>
      </c>
    </row>
    <row r="203" spans="1:8" s="6" customFormat="1" x14ac:dyDescent="0.25">
      <c r="A203" s="65"/>
      <c r="B203" s="38"/>
      <c r="C203" s="70" t="s">
        <v>3</v>
      </c>
      <c r="D203" s="63">
        <v>1</v>
      </c>
      <c r="E203" s="64">
        <v>0.65</v>
      </c>
      <c r="F203" s="60">
        <v>650</v>
      </c>
      <c r="G203" s="60">
        <f t="shared" si="73"/>
        <v>650</v>
      </c>
      <c r="H203" s="60">
        <f t="shared" si="74"/>
        <v>7800</v>
      </c>
    </row>
    <row r="204" spans="1:8" s="6" customFormat="1" x14ac:dyDescent="0.25">
      <c r="A204" s="65"/>
      <c r="B204" s="38"/>
      <c r="C204" s="70" t="s">
        <v>4</v>
      </c>
      <c r="D204" s="63">
        <v>4</v>
      </c>
      <c r="E204" s="64">
        <v>0.55000000000000004</v>
      </c>
      <c r="F204" s="60">
        <v>550</v>
      </c>
      <c r="G204" s="60">
        <f t="shared" si="73"/>
        <v>2200</v>
      </c>
      <c r="H204" s="60">
        <f t="shared" si="74"/>
        <v>26400</v>
      </c>
    </row>
    <row r="205" spans="1:8" s="6" customFormat="1" x14ac:dyDescent="0.25">
      <c r="A205" s="65"/>
      <c r="B205" s="38"/>
      <c r="C205" s="70" t="s">
        <v>8</v>
      </c>
      <c r="D205" s="63">
        <v>2</v>
      </c>
      <c r="E205" s="64">
        <v>0.45</v>
      </c>
      <c r="F205" s="60">
        <v>450</v>
      </c>
      <c r="G205" s="60">
        <f t="shared" si="73"/>
        <v>900</v>
      </c>
      <c r="H205" s="60">
        <f t="shared" si="74"/>
        <v>10800</v>
      </c>
    </row>
    <row r="206" spans="1:8" s="7" customFormat="1" x14ac:dyDescent="0.25">
      <c r="A206" s="65"/>
      <c r="B206" s="44">
        <v>7</v>
      </c>
      <c r="C206" s="71" t="s">
        <v>37</v>
      </c>
      <c r="D206" s="72">
        <f>SUM(D207:D210)</f>
        <v>9</v>
      </c>
      <c r="E206" s="72"/>
      <c r="F206" s="73"/>
      <c r="G206" s="73">
        <f>SUM(G207:G210)</f>
        <v>5400</v>
      </c>
      <c r="H206" s="73">
        <f>SUM(H207:H210)</f>
        <v>64800</v>
      </c>
    </row>
    <row r="207" spans="1:8" s="6" customFormat="1" x14ac:dyDescent="0.25">
      <c r="A207" s="65"/>
      <c r="B207" s="38"/>
      <c r="C207" s="70" t="s">
        <v>30</v>
      </c>
      <c r="D207" s="63">
        <v>1</v>
      </c>
      <c r="E207" s="64">
        <v>1</v>
      </c>
      <c r="F207" s="60">
        <v>1000</v>
      </c>
      <c r="G207" s="60">
        <f t="shared" ref="G207:G210" si="75">D207*F207</f>
        <v>1000</v>
      </c>
      <c r="H207" s="60">
        <f t="shared" ref="H207:H210" si="76">G207*12</f>
        <v>12000</v>
      </c>
    </row>
    <row r="208" spans="1:8" s="6" customFormat="1" x14ac:dyDescent="0.25">
      <c r="A208" s="65"/>
      <c r="B208" s="38"/>
      <c r="C208" s="70" t="s">
        <v>3</v>
      </c>
      <c r="D208" s="63">
        <v>2</v>
      </c>
      <c r="E208" s="64">
        <v>0.65</v>
      </c>
      <c r="F208" s="60">
        <v>650</v>
      </c>
      <c r="G208" s="60">
        <f t="shared" si="75"/>
        <v>1300</v>
      </c>
      <c r="H208" s="60">
        <f t="shared" si="76"/>
        <v>15600</v>
      </c>
    </row>
    <row r="209" spans="1:8" s="6" customFormat="1" x14ac:dyDescent="0.25">
      <c r="A209" s="65"/>
      <c r="B209" s="38"/>
      <c r="C209" s="70" t="s">
        <v>4</v>
      </c>
      <c r="D209" s="63">
        <v>4</v>
      </c>
      <c r="E209" s="64">
        <v>0.55000000000000004</v>
      </c>
      <c r="F209" s="60">
        <v>550</v>
      </c>
      <c r="G209" s="60">
        <f t="shared" si="75"/>
        <v>2200</v>
      </c>
      <c r="H209" s="60">
        <f t="shared" si="76"/>
        <v>26400</v>
      </c>
    </row>
    <row r="210" spans="1:8" s="6" customFormat="1" x14ac:dyDescent="0.25">
      <c r="A210" s="65"/>
      <c r="B210" s="38"/>
      <c r="C210" s="70" t="s">
        <v>8</v>
      </c>
      <c r="D210" s="63">
        <v>2</v>
      </c>
      <c r="E210" s="64">
        <v>0.45</v>
      </c>
      <c r="F210" s="60">
        <v>450</v>
      </c>
      <c r="G210" s="60">
        <f t="shared" si="75"/>
        <v>900</v>
      </c>
      <c r="H210" s="60">
        <f t="shared" si="76"/>
        <v>10800</v>
      </c>
    </row>
    <row r="211" spans="1:8" s="7" customFormat="1" x14ac:dyDescent="0.25">
      <c r="A211" s="65"/>
      <c r="B211" s="44">
        <v>8</v>
      </c>
      <c r="C211" s="71" t="s">
        <v>38</v>
      </c>
      <c r="D211" s="72">
        <f>SUM(D212:D215)</f>
        <v>6</v>
      </c>
      <c r="E211" s="72"/>
      <c r="F211" s="73"/>
      <c r="G211" s="73">
        <f>SUM(G212:G215)</f>
        <v>3650</v>
      </c>
      <c r="H211" s="73">
        <f>SUM(H212:H215)</f>
        <v>43800</v>
      </c>
    </row>
    <row r="212" spans="1:8" s="6" customFormat="1" x14ac:dyDescent="0.25">
      <c r="A212" s="65"/>
      <c r="B212" s="38"/>
      <c r="C212" s="70" t="s">
        <v>30</v>
      </c>
      <c r="D212" s="63">
        <v>1</v>
      </c>
      <c r="E212" s="64">
        <v>1</v>
      </c>
      <c r="F212" s="60">
        <v>1000</v>
      </c>
      <c r="G212" s="60">
        <f t="shared" ref="G212:G215" si="77">D212*F212</f>
        <v>1000</v>
      </c>
      <c r="H212" s="60">
        <f t="shared" ref="H212:H215" si="78">G212*12</f>
        <v>12000</v>
      </c>
    </row>
    <row r="213" spans="1:8" s="6" customFormat="1" x14ac:dyDescent="0.25">
      <c r="A213" s="65"/>
      <c r="B213" s="38"/>
      <c r="C213" s="70" t="s">
        <v>3</v>
      </c>
      <c r="D213" s="63">
        <v>1</v>
      </c>
      <c r="E213" s="64">
        <v>0.65</v>
      </c>
      <c r="F213" s="60">
        <v>650</v>
      </c>
      <c r="G213" s="60">
        <f t="shared" si="77"/>
        <v>650</v>
      </c>
      <c r="H213" s="60">
        <f t="shared" si="78"/>
        <v>7800</v>
      </c>
    </row>
    <row r="214" spans="1:8" s="6" customFormat="1" x14ac:dyDescent="0.25">
      <c r="A214" s="65"/>
      <c r="B214" s="38"/>
      <c r="C214" s="70" t="s">
        <v>4</v>
      </c>
      <c r="D214" s="63">
        <v>2</v>
      </c>
      <c r="E214" s="64">
        <v>0.55000000000000004</v>
      </c>
      <c r="F214" s="60">
        <v>550</v>
      </c>
      <c r="G214" s="60">
        <f t="shared" si="77"/>
        <v>1100</v>
      </c>
      <c r="H214" s="60">
        <f t="shared" si="78"/>
        <v>13200</v>
      </c>
    </row>
    <row r="215" spans="1:8" s="6" customFormat="1" x14ac:dyDescent="0.25">
      <c r="A215" s="65"/>
      <c r="B215" s="38"/>
      <c r="C215" s="70" t="s">
        <v>8</v>
      </c>
      <c r="D215" s="63">
        <v>2</v>
      </c>
      <c r="E215" s="64">
        <v>0.45</v>
      </c>
      <c r="F215" s="60">
        <v>450</v>
      </c>
      <c r="G215" s="60">
        <f t="shared" si="77"/>
        <v>900</v>
      </c>
      <c r="H215" s="60">
        <f t="shared" si="78"/>
        <v>10800</v>
      </c>
    </row>
    <row r="216" spans="1:8" s="7" customFormat="1" x14ac:dyDescent="0.25">
      <c r="A216" s="65"/>
      <c r="B216" s="44">
        <v>9</v>
      </c>
      <c r="C216" s="71" t="s">
        <v>39</v>
      </c>
      <c r="D216" s="72">
        <f>SUM(D217:D220)</f>
        <v>6</v>
      </c>
      <c r="E216" s="72"/>
      <c r="F216" s="73"/>
      <c r="G216" s="73">
        <f>SUM(G217:G220)</f>
        <v>3650</v>
      </c>
      <c r="H216" s="73">
        <f>SUM(H217:H220)</f>
        <v>43800</v>
      </c>
    </row>
    <row r="217" spans="1:8" s="6" customFormat="1" x14ac:dyDescent="0.25">
      <c r="A217" s="65"/>
      <c r="B217" s="38"/>
      <c r="C217" s="70" t="s">
        <v>30</v>
      </c>
      <c r="D217" s="63">
        <v>1</v>
      </c>
      <c r="E217" s="64">
        <v>1</v>
      </c>
      <c r="F217" s="60">
        <v>1000</v>
      </c>
      <c r="G217" s="60">
        <f t="shared" ref="G217:G220" si="79">D217*F217</f>
        <v>1000</v>
      </c>
      <c r="H217" s="60">
        <f t="shared" ref="H217:H220" si="80">G217*12</f>
        <v>12000</v>
      </c>
    </row>
    <row r="218" spans="1:8" s="6" customFormat="1" x14ac:dyDescent="0.25">
      <c r="A218" s="65"/>
      <c r="B218" s="38"/>
      <c r="C218" s="70" t="s">
        <v>3</v>
      </c>
      <c r="D218" s="63">
        <v>1</v>
      </c>
      <c r="E218" s="64">
        <v>0.65</v>
      </c>
      <c r="F218" s="60">
        <v>650</v>
      </c>
      <c r="G218" s="60">
        <f t="shared" si="79"/>
        <v>650</v>
      </c>
      <c r="H218" s="60">
        <f t="shared" si="80"/>
        <v>7800</v>
      </c>
    </row>
    <row r="219" spans="1:8" s="6" customFormat="1" x14ac:dyDescent="0.25">
      <c r="A219" s="65"/>
      <c r="B219" s="38"/>
      <c r="C219" s="70" t="s">
        <v>4</v>
      </c>
      <c r="D219" s="63">
        <v>2</v>
      </c>
      <c r="E219" s="64">
        <v>0.55000000000000004</v>
      </c>
      <c r="F219" s="60">
        <v>550</v>
      </c>
      <c r="G219" s="60">
        <f t="shared" si="79"/>
        <v>1100</v>
      </c>
      <c r="H219" s="60">
        <f t="shared" si="80"/>
        <v>13200</v>
      </c>
    </row>
    <row r="220" spans="1:8" s="6" customFormat="1" x14ac:dyDescent="0.25">
      <c r="A220" s="65"/>
      <c r="B220" s="38"/>
      <c r="C220" s="70" t="s">
        <v>8</v>
      </c>
      <c r="D220" s="63">
        <v>2</v>
      </c>
      <c r="E220" s="64">
        <v>0.45</v>
      </c>
      <c r="F220" s="60">
        <v>450</v>
      </c>
      <c r="G220" s="60">
        <f t="shared" si="79"/>
        <v>900</v>
      </c>
      <c r="H220" s="60">
        <f t="shared" si="80"/>
        <v>10800</v>
      </c>
    </row>
    <row r="221" spans="1:8" s="7" customFormat="1" x14ac:dyDescent="0.25">
      <c r="A221" s="65"/>
      <c r="B221" s="44">
        <v>10</v>
      </c>
      <c r="C221" s="71" t="s">
        <v>40</v>
      </c>
      <c r="D221" s="72">
        <f>SUM(D222:D225)</f>
        <v>8</v>
      </c>
      <c r="E221" s="72"/>
      <c r="F221" s="73"/>
      <c r="G221" s="73">
        <f>SUM(G222:G225)</f>
        <v>4850</v>
      </c>
      <c r="H221" s="73">
        <f>SUM(H222:H225)</f>
        <v>58200</v>
      </c>
    </row>
    <row r="222" spans="1:8" s="6" customFormat="1" x14ac:dyDescent="0.25">
      <c r="A222" s="65"/>
      <c r="B222" s="38"/>
      <c r="C222" s="70" t="s">
        <v>30</v>
      </c>
      <c r="D222" s="63">
        <v>1</v>
      </c>
      <c r="E222" s="64">
        <v>1</v>
      </c>
      <c r="F222" s="60">
        <v>1000</v>
      </c>
      <c r="G222" s="60">
        <f t="shared" ref="G222:G225" si="81">D222*F222</f>
        <v>1000</v>
      </c>
      <c r="H222" s="60">
        <f t="shared" ref="H222:H225" si="82">G222*12</f>
        <v>12000</v>
      </c>
    </row>
    <row r="223" spans="1:8" s="6" customFormat="1" x14ac:dyDescent="0.25">
      <c r="A223" s="65"/>
      <c r="B223" s="38"/>
      <c r="C223" s="70" t="s">
        <v>3</v>
      </c>
      <c r="D223" s="63">
        <v>2</v>
      </c>
      <c r="E223" s="64">
        <v>0.65</v>
      </c>
      <c r="F223" s="60">
        <v>650</v>
      </c>
      <c r="G223" s="60">
        <f t="shared" si="81"/>
        <v>1300</v>
      </c>
      <c r="H223" s="60">
        <f t="shared" si="82"/>
        <v>15600</v>
      </c>
    </row>
    <row r="224" spans="1:8" s="6" customFormat="1" x14ac:dyDescent="0.25">
      <c r="A224" s="65"/>
      <c r="B224" s="38"/>
      <c r="C224" s="70" t="s">
        <v>4</v>
      </c>
      <c r="D224" s="63">
        <v>3</v>
      </c>
      <c r="E224" s="64">
        <v>0.55000000000000004</v>
      </c>
      <c r="F224" s="60">
        <v>550</v>
      </c>
      <c r="G224" s="60">
        <f t="shared" si="81"/>
        <v>1650</v>
      </c>
      <c r="H224" s="60">
        <f t="shared" si="82"/>
        <v>19800</v>
      </c>
    </row>
    <row r="225" spans="1:8" s="6" customFormat="1" x14ac:dyDescent="0.25">
      <c r="A225" s="65"/>
      <c r="B225" s="38"/>
      <c r="C225" s="70" t="s">
        <v>8</v>
      </c>
      <c r="D225" s="63">
        <v>2</v>
      </c>
      <c r="E225" s="64">
        <v>0.45</v>
      </c>
      <c r="F225" s="60">
        <v>450</v>
      </c>
      <c r="G225" s="60">
        <f t="shared" si="81"/>
        <v>900</v>
      </c>
      <c r="H225" s="60">
        <f t="shared" si="82"/>
        <v>10800</v>
      </c>
    </row>
    <row r="226" spans="1:8" s="7" customFormat="1" x14ac:dyDescent="0.25">
      <c r="A226" s="65"/>
      <c r="B226" s="44">
        <v>11</v>
      </c>
      <c r="C226" s="71" t="s">
        <v>41</v>
      </c>
      <c r="D226" s="72">
        <f>SUM(D227:D230)</f>
        <v>10</v>
      </c>
      <c r="E226" s="72"/>
      <c r="F226" s="73"/>
      <c r="G226" s="73">
        <f>SUM(G227:G230)</f>
        <v>5850</v>
      </c>
      <c r="H226" s="73">
        <f>SUM(H227:H230)</f>
        <v>70200</v>
      </c>
    </row>
    <row r="227" spans="1:8" s="6" customFormat="1" x14ac:dyDescent="0.25">
      <c r="A227" s="65"/>
      <c r="B227" s="38"/>
      <c r="C227" s="70" t="s">
        <v>30</v>
      </c>
      <c r="D227" s="63">
        <v>1</v>
      </c>
      <c r="E227" s="64">
        <v>1</v>
      </c>
      <c r="F227" s="60">
        <v>1000</v>
      </c>
      <c r="G227" s="60">
        <f t="shared" ref="G227:G230" si="83">D227*F227</f>
        <v>1000</v>
      </c>
      <c r="H227" s="60">
        <f t="shared" ref="H227:H230" si="84">G227*12</f>
        <v>12000</v>
      </c>
    </row>
    <row r="228" spans="1:8" s="6" customFormat="1" x14ac:dyDescent="0.25">
      <c r="A228" s="65"/>
      <c r="B228" s="38"/>
      <c r="C228" s="70" t="s">
        <v>3</v>
      </c>
      <c r="D228" s="63">
        <v>2</v>
      </c>
      <c r="E228" s="64">
        <v>0.65</v>
      </c>
      <c r="F228" s="60">
        <v>650</v>
      </c>
      <c r="G228" s="60">
        <f t="shared" si="83"/>
        <v>1300</v>
      </c>
      <c r="H228" s="60">
        <f t="shared" si="84"/>
        <v>15600</v>
      </c>
    </row>
    <row r="229" spans="1:8" s="6" customFormat="1" x14ac:dyDescent="0.25">
      <c r="A229" s="65"/>
      <c r="B229" s="38"/>
      <c r="C229" s="70" t="s">
        <v>4</v>
      </c>
      <c r="D229" s="63">
        <v>4</v>
      </c>
      <c r="E229" s="64">
        <v>0.55000000000000004</v>
      </c>
      <c r="F229" s="60">
        <v>550</v>
      </c>
      <c r="G229" s="60">
        <f t="shared" si="83"/>
        <v>2200</v>
      </c>
      <c r="H229" s="60">
        <f t="shared" si="84"/>
        <v>26400</v>
      </c>
    </row>
    <row r="230" spans="1:8" s="6" customFormat="1" x14ac:dyDescent="0.25">
      <c r="A230" s="65"/>
      <c r="B230" s="38"/>
      <c r="C230" s="70" t="s">
        <v>8</v>
      </c>
      <c r="D230" s="63">
        <v>3</v>
      </c>
      <c r="E230" s="64">
        <v>0.45</v>
      </c>
      <c r="F230" s="60">
        <v>450</v>
      </c>
      <c r="G230" s="60">
        <f t="shared" si="83"/>
        <v>1350</v>
      </c>
      <c r="H230" s="60">
        <f t="shared" si="84"/>
        <v>16200</v>
      </c>
    </row>
    <row r="231" spans="1:8" s="7" customFormat="1" ht="54.75" customHeight="1" x14ac:dyDescent="0.25">
      <c r="A231" s="65"/>
      <c r="B231" s="275" t="s">
        <v>119</v>
      </c>
      <c r="C231" s="282" t="s">
        <v>42</v>
      </c>
      <c r="D231" s="275">
        <f>SUM(D232:D240)</f>
        <v>12</v>
      </c>
      <c r="E231" s="275"/>
      <c r="F231" s="276"/>
      <c r="G231" s="276">
        <f>SUM(G232:G240)</f>
        <v>9200</v>
      </c>
      <c r="H231" s="276">
        <f>SUM(H232:H240)</f>
        <v>110400</v>
      </c>
    </row>
    <row r="232" spans="1:8" s="6" customFormat="1" x14ac:dyDescent="0.25">
      <c r="A232" s="65"/>
      <c r="B232" s="38"/>
      <c r="C232" s="70" t="s">
        <v>26</v>
      </c>
      <c r="D232" s="63">
        <v>1</v>
      </c>
      <c r="E232" s="64">
        <v>1.8</v>
      </c>
      <c r="F232" s="60">
        <v>1800</v>
      </c>
      <c r="G232" s="60">
        <f t="shared" ref="G232:G240" si="85">D232*F232</f>
        <v>1800</v>
      </c>
      <c r="H232" s="60">
        <f t="shared" ref="H232:H240" si="86">G232*12</f>
        <v>21600</v>
      </c>
    </row>
    <row r="233" spans="1:8" s="6" customFormat="1" hidden="1" x14ac:dyDescent="0.25">
      <c r="A233" s="65" t="s">
        <v>350</v>
      </c>
      <c r="B233" s="234"/>
      <c r="C233" s="235" t="s">
        <v>2</v>
      </c>
      <c r="D233" s="236">
        <v>0</v>
      </c>
      <c r="E233" s="237">
        <v>1.3</v>
      </c>
      <c r="F233" s="238">
        <v>1300</v>
      </c>
      <c r="G233" s="238">
        <f t="shared" si="85"/>
        <v>0</v>
      </c>
      <c r="H233" s="238">
        <f t="shared" si="86"/>
        <v>0</v>
      </c>
    </row>
    <row r="234" spans="1:8" s="6" customFormat="1" x14ac:dyDescent="0.25">
      <c r="A234" s="65"/>
      <c r="B234" s="38"/>
      <c r="C234" s="49" t="s">
        <v>27</v>
      </c>
      <c r="D234" s="63">
        <v>1</v>
      </c>
      <c r="E234" s="64">
        <v>0.7</v>
      </c>
      <c r="F234" s="60">
        <v>700</v>
      </c>
      <c r="G234" s="60">
        <f t="shared" si="85"/>
        <v>700</v>
      </c>
      <c r="H234" s="60">
        <f t="shared" si="86"/>
        <v>8400</v>
      </c>
    </row>
    <row r="235" spans="1:8" s="6" customFormat="1" x14ac:dyDescent="0.25">
      <c r="A235" s="65"/>
      <c r="B235" s="38"/>
      <c r="C235" s="70" t="s">
        <v>10</v>
      </c>
      <c r="D235" s="63">
        <f>1+1</f>
        <v>2</v>
      </c>
      <c r="E235" s="64">
        <v>0.8</v>
      </c>
      <c r="F235" s="60">
        <v>800</v>
      </c>
      <c r="G235" s="60">
        <f t="shared" si="85"/>
        <v>1600</v>
      </c>
      <c r="H235" s="60">
        <f t="shared" si="86"/>
        <v>19200</v>
      </c>
    </row>
    <row r="236" spans="1:8" s="6" customFormat="1" hidden="1" x14ac:dyDescent="0.25">
      <c r="A236" s="65" t="s">
        <v>350</v>
      </c>
      <c r="B236" s="38"/>
      <c r="C236" s="49" t="s">
        <v>43</v>
      </c>
      <c r="D236" s="63">
        <v>0</v>
      </c>
      <c r="E236" s="64">
        <v>0.8</v>
      </c>
      <c r="F236" s="60">
        <v>800</v>
      </c>
      <c r="G236" s="60">
        <f t="shared" si="85"/>
        <v>0</v>
      </c>
      <c r="H236" s="60">
        <f t="shared" si="86"/>
        <v>0</v>
      </c>
    </row>
    <row r="237" spans="1:8" s="6" customFormat="1" x14ac:dyDescent="0.25">
      <c r="A237" s="65"/>
      <c r="B237" s="38"/>
      <c r="C237" s="49" t="s">
        <v>44</v>
      </c>
      <c r="D237" s="63">
        <v>1</v>
      </c>
      <c r="E237" s="64">
        <v>0.9</v>
      </c>
      <c r="F237" s="60">
        <v>900</v>
      </c>
      <c r="G237" s="60">
        <f t="shared" si="85"/>
        <v>900</v>
      </c>
      <c r="H237" s="60">
        <f t="shared" si="86"/>
        <v>10800</v>
      </c>
    </row>
    <row r="238" spans="1:8" s="6" customFormat="1" x14ac:dyDescent="0.25">
      <c r="A238" s="65"/>
      <c r="B238" s="38"/>
      <c r="C238" s="70" t="s">
        <v>3</v>
      </c>
      <c r="D238" s="63">
        <v>2</v>
      </c>
      <c r="E238" s="64">
        <v>0.7</v>
      </c>
      <c r="F238" s="60">
        <v>700</v>
      </c>
      <c r="G238" s="60">
        <f t="shared" si="85"/>
        <v>1400</v>
      </c>
      <c r="H238" s="60">
        <f t="shared" si="86"/>
        <v>16800</v>
      </c>
    </row>
    <row r="239" spans="1:8" s="6" customFormat="1" x14ac:dyDescent="0.25">
      <c r="A239" s="65"/>
      <c r="B239" s="38"/>
      <c r="C239" s="70" t="s">
        <v>31</v>
      </c>
      <c r="D239" s="63">
        <v>3</v>
      </c>
      <c r="E239" s="64">
        <v>0.6</v>
      </c>
      <c r="F239" s="60">
        <v>600</v>
      </c>
      <c r="G239" s="60">
        <f t="shared" si="85"/>
        <v>1800</v>
      </c>
      <c r="H239" s="60">
        <f t="shared" si="86"/>
        <v>21600</v>
      </c>
    </row>
    <row r="240" spans="1:8" s="6" customFormat="1" x14ac:dyDescent="0.25">
      <c r="A240" s="65"/>
      <c r="B240" s="38"/>
      <c r="C240" s="70" t="s">
        <v>8</v>
      </c>
      <c r="D240" s="63">
        <v>2</v>
      </c>
      <c r="E240" s="64">
        <v>0.5</v>
      </c>
      <c r="F240" s="60">
        <v>500</v>
      </c>
      <c r="G240" s="60">
        <f t="shared" si="85"/>
        <v>1000</v>
      </c>
      <c r="H240" s="60">
        <f t="shared" si="86"/>
        <v>12000</v>
      </c>
    </row>
    <row r="241" spans="1:8" s="7" customFormat="1" x14ac:dyDescent="0.25">
      <c r="A241" s="65"/>
      <c r="B241" s="44">
        <v>1</v>
      </c>
      <c r="C241" s="71" t="s">
        <v>45</v>
      </c>
      <c r="D241" s="72">
        <f>SUM(D242:D245)</f>
        <v>5</v>
      </c>
      <c r="E241" s="72"/>
      <c r="F241" s="73"/>
      <c r="G241" s="73">
        <f>SUM(G242:G245)</f>
        <v>3100</v>
      </c>
      <c r="H241" s="73">
        <f>SUM(H242:H245)</f>
        <v>37200</v>
      </c>
    </row>
    <row r="242" spans="1:8" s="6" customFormat="1" x14ac:dyDescent="0.25">
      <c r="A242" s="65"/>
      <c r="B242" s="38"/>
      <c r="C242" s="70" t="s">
        <v>30</v>
      </c>
      <c r="D242" s="63">
        <v>1</v>
      </c>
      <c r="E242" s="64">
        <v>1</v>
      </c>
      <c r="F242" s="60">
        <v>1000</v>
      </c>
      <c r="G242" s="60">
        <f t="shared" ref="G242:G245" si="87">D242*F242</f>
        <v>1000</v>
      </c>
      <c r="H242" s="60">
        <f t="shared" ref="H242:H245" si="88">G242*12</f>
        <v>12000</v>
      </c>
    </row>
    <row r="243" spans="1:8" s="6" customFormat="1" x14ac:dyDescent="0.25">
      <c r="A243" s="65"/>
      <c r="B243" s="38"/>
      <c r="C243" s="70" t="s">
        <v>3</v>
      </c>
      <c r="D243" s="63">
        <v>1</v>
      </c>
      <c r="E243" s="64">
        <v>0.65</v>
      </c>
      <c r="F243" s="60">
        <v>650</v>
      </c>
      <c r="G243" s="60">
        <f t="shared" si="87"/>
        <v>650</v>
      </c>
      <c r="H243" s="60">
        <f t="shared" si="88"/>
        <v>7800</v>
      </c>
    </row>
    <row r="244" spans="1:8" s="6" customFormat="1" x14ac:dyDescent="0.25">
      <c r="A244" s="65"/>
      <c r="B244" s="38"/>
      <c r="C244" s="70" t="s">
        <v>4</v>
      </c>
      <c r="D244" s="63">
        <v>1</v>
      </c>
      <c r="E244" s="64">
        <v>0.55000000000000004</v>
      </c>
      <c r="F244" s="60">
        <v>550</v>
      </c>
      <c r="G244" s="60">
        <f t="shared" si="87"/>
        <v>550</v>
      </c>
      <c r="H244" s="60">
        <f t="shared" si="88"/>
        <v>6600</v>
      </c>
    </row>
    <row r="245" spans="1:8" s="6" customFormat="1" x14ac:dyDescent="0.25">
      <c r="A245" s="65"/>
      <c r="B245" s="38"/>
      <c r="C245" s="70" t="s">
        <v>8</v>
      </c>
      <c r="D245" s="63">
        <v>2</v>
      </c>
      <c r="E245" s="64">
        <v>0.45</v>
      </c>
      <c r="F245" s="60">
        <v>450</v>
      </c>
      <c r="G245" s="60">
        <f t="shared" si="87"/>
        <v>900</v>
      </c>
      <c r="H245" s="60">
        <f t="shared" si="88"/>
        <v>10800</v>
      </c>
    </row>
    <row r="246" spans="1:8" s="7" customFormat="1" x14ac:dyDescent="0.25">
      <c r="A246" s="65"/>
      <c r="B246" s="44">
        <v>2</v>
      </c>
      <c r="C246" s="71" t="s">
        <v>46</v>
      </c>
      <c r="D246" s="72">
        <f>SUM(D247:D250)</f>
        <v>4</v>
      </c>
      <c r="E246" s="72"/>
      <c r="F246" s="73"/>
      <c r="G246" s="73">
        <f>SUM(G247:G250)</f>
        <v>2650</v>
      </c>
      <c r="H246" s="73">
        <f>SUM(H247:H250)</f>
        <v>31800</v>
      </c>
    </row>
    <row r="247" spans="1:8" s="6" customFormat="1" x14ac:dyDescent="0.25">
      <c r="A247" s="65"/>
      <c r="B247" s="38"/>
      <c r="C247" s="70" t="s">
        <v>30</v>
      </c>
      <c r="D247" s="63">
        <v>1</v>
      </c>
      <c r="E247" s="64">
        <v>1</v>
      </c>
      <c r="F247" s="60">
        <v>1000</v>
      </c>
      <c r="G247" s="60">
        <f t="shared" ref="G247:G250" si="89">D247*F247</f>
        <v>1000</v>
      </c>
      <c r="H247" s="60">
        <f t="shared" ref="H247:H250" si="90">G247*12</f>
        <v>12000</v>
      </c>
    </row>
    <row r="248" spans="1:8" s="6" customFormat="1" x14ac:dyDescent="0.25">
      <c r="A248" s="65"/>
      <c r="B248" s="38"/>
      <c r="C248" s="70" t="s">
        <v>3</v>
      </c>
      <c r="D248" s="63">
        <v>1</v>
      </c>
      <c r="E248" s="64">
        <v>0.65</v>
      </c>
      <c r="F248" s="60">
        <v>650</v>
      </c>
      <c r="G248" s="60">
        <f t="shared" si="89"/>
        <v>650</v>
      </c>
      <c r="H248" s="60">
        <f t="shared" si="90"/>
        <v>7800</v>
      </c>
    </row>
    <row r="249" spans="1:8" s="6" customFormat="1" x14ac:dyDescent="0.25">
      <c r="A249" s="65"/>
      <c r="B249" s="38"/>
      <c r="C249" s="70" t="s">
        <v>31</v>
      </c>
      <c r="D249" s="63">
        <v>1</v>
      </c>
      <c r="E249" s="64">
        <v>0.55000000000000004</v>
      </c>
      <c r="F249" s="60">
        <v>550</v>
      </c>
      <c r="G249" s="60">
        <f t="shared" si="89"/>
        <v>550</v>
      </c>
      <c r="H249" s="60">
        <f t="shared" si="90"/>
        <v>6600</v>
      </c>
    </row>
    <row r="250" spans="1:8" s="6" customFormat="1" x14ac:dyDescent="0.25">
      <c r="A250" s="65"/>
      <c r="B250" s="38"/>
      <c r="C250" s="70" t="s">
        <v>8</v>
      </c>
      <c r="D250" s="63">
        <v>1</v>
      </c>
      <c r="E250" s="64">
        <v>0.45</v>
      </c>
      <c r="F250" s="60">
        <v>450</v>
      </c>
      <c r="G250" s="60">
        <f t="shared" si="89"/>
        <v>450</v>
      </c>
      <c r="H250" s="60">
        <f t="shared" si="90"/>
        <v>5400</v>
      </c>
    </row>
    <row r="251" spans="1:8" s="7" customFormat="1" x14ac:dyDescent="0.25">
      <c r="A251" s="65"/>
      <c r="B251" s="44">
        <v>3</v>
      </c>
      <c r="C251" s="71" t="s">
        <v>47</v>
      </c>
      <c r="D251" s="72">
        <f>SUM(D252:D255)</f>
        <v>5</v>
      </c>
      <c r="E251" s="72"/>
      <c r="F251" s="73"/>
      <c r="G251" s="73">
        <f>SUM(G252:G255)</f>
        <v>3200</v>
      </c>
      <c r="H251" s="73">
        <f>SUM(H252:H255)</f>
        <v>38400</v>
      </c>
    </row>
    <row r="252" spans="1:8" s="6" customFormat="1" x14ac:dyDescent="0.25">
      <c r="A252" s="65"/>
      <c r="B252" s="38"/>
      <c r="C252" s="70" t="s">
        <v>30</v>
      </c>
      <c r="D252" s="63">
        <v>1</v>
      </c>
      <c r="E252" s="64">
        <v>1</v>
      </c>
      <c r="F252" s="60">
        <v>1000</v>
      </c>
      <c r="G252" s="60">
        <f t="shared" ref="G252:G255" si="91">D252*F252</f>
        <v>1000</v>
      </c>
      <c r="H252" s="60">
        <f t="shared" ref="H252:H255" si="92">G252*12</f>
        <v>12000</v>
      </c>
    </row>
    <row r="253" spans="1:8" s="6" customFormat="1" x14ac:dyDescent="0.25">
      <c r="A253" s="65"/>
      <c r="B253" s="38"/>
      <c r="C253" s="70" t="s">
        <v>3</v>
      </c>
      <c r="D253" s="63">
        <v>1</v>
      </c>
      <c r="E253" s="64">
        <v>0.65</v>
      </c>
      <c r="F253" s="60">
        <v>650</v>
      </c>
      <c r="G253" s="60">
        <f t="shared" si="91"/>
        <v>650</v>
      </c>
      <c r="H253" s="60">
        <f t="shared" si="92"/>
        <v>7800</v>
      </c>
    </row>
    <row r="254" spans="1:8" s="6" customFormat="1" x14ac:dyDescent="0.25">
      <c r="A254" s="65"/>
      <c r="B254" s="38"/>
      <c r="C254" s="70" t="s">
        <v>4</v>
      </c>
      <c r="D254" s="63">
        <v>2</v>
      </c>
      <c r="E254" s="64">
        <v>0.55000000000000004</v>
      </c>
      <c r="F254" s="60">
        <v>550</v>
      </c>
      <c r="G254" s="60">
        <f t="shared" si="91"/>
        <v>1100</v>
      </c>
      <c r="H254" s="60">
        <f t="shared" si="92"/>
        <v>13200</v>
      </c>
    </row>
    <row r="255" spans="1:8" s="6" customFormat="1" x14ac:dyDescent="0.25">
      <c r="A255" s="65"/>
      <c r="B255" s="38"/>
      <c r="C255" s="70" t="s">
        <v>8</v>
      </c>
      <c r="D255" s="63">
        <v>1</v>
      </c>
      <c r="E255" s="64">
        <v>0.45</v>
      </c>
      <c r="F255" s="60">
        <v>450</v>
      </c>
      <c r="G255" s="60">
        <f t="shared" si="91"/>
        <v>450</v>
      </c>
      <c r="H255" s="60">
        <f t="shared" si="92"/>
        <v>5400</v>
      </c>
    </row>
    <row r="256" spans="1:8" s="7" customFormat="1" ht="32.25" customHeight="1" x14ac:dyDescent="0.25">
      <c r="A256" s="65"/>
      <c r="B256" s="275" t="s">
        <v>120</v>
      </c>
      <c r="C256" s="282" t="s">
        <v>48</v>
      </c>
      <c r="D256" s="275">
        <f>SUM(D257:D265)</f>
        <v>18</v>
      </c>
      <c r="E256" s="275"/>
      <c r="F256" s="276"/>
      <c r="G256" s="281">
        <f>SUM(G257:G265)</f>
        <v>12400</v>
      </c>
      <c r="H256" s="281">
        <f>SUM(H257:H265)</f>
        <v>148800</v>
      </c>
    </row>
    <row r="257" spans="1:8" s="6" customFormat="1" x14ac:dyDescent="0.25">
      <c r="A257" s="65"/>
      <c r="B257" s="38"/>
      <c r="C257" s="70" t="s">
        <v>26</v>
      </c>
      <c r="D257" s="63">
        <v>1</v>
      </c>
      <c r="E257" s="64">
        <v>1.8</v>
      </c>
      <c r="F257" s="60">
        <v>1800</v>
      </c>
      <c r="G257" s="60">
        <f t="shared" ref="G257:G265" si="93">D257*F257</f>
        <v>1800</v>
      </c>
      <c r="H257" s="60">
        <f t="shared" ref="H257:H265" si="94">G257*12</f>
        <v>21600</v>
      </c>
    </row>
    <row r="258" spans="1:8" s="6" customFormat="1" hidden="1" x14ac:dyDescent="0.25">
      <c r="A258" s="65" t="s">
        <v>350</v>
      </c>
      <c r="B258" s="234"/>
      <c r="C258" s="235" t="s">
        <v>2</v>
      </c>
      <c r="D258" s="236">
        <v>0</v>
      </c>
      <c r="E258" s="237">
        <v>1.3</v>
      </c>
      <c r="F258" s="238">
        <v>1300</v>
      </c>
      <c r="G258" s="238">
        <f t="shared" si="93"/>
        <v>0</v>
      </c>
      <c r="H258" s="238">
        <f t="shared" si="94"/>
        <v>0</v>
      </c>
    </row>
    <row r="259" spans="1:8" s="6" customFormat="1" x14ac:dyDescent="0.25">
      <c r="A259" s="65"/>
      <c r="B259" s="38"/>
      <c r="C259" s="49" t="s">
        <v>27</v>
      </c>
      <c r="D259" s="63">
        <v>1</v>
      </c>
      <c r="E259" s="64">
        <v>0.7</v>
      </c>
      <c r="F259" s="60">
        <v>700</v>
      </c>
      <c r="G259" s="60">
        <f t="shared" si="93"/>
        <v>700</v>
      </c>
      <c r="H259" s="60">
        <f t="shared" si="94"/>
        <v>8400</v>
      </c>
    </row>
    <row r="260" spans="1:8" s="6" customFormat="1" x14ac:dyDescent="0.25">
      <c r="A260" s="65"/>
      <c r="B260" s="38"/>
      <c r="C260" s="70" t="s">
        <v>10</v>
      </c>
      <c r="D260" s="63">
        <f>1+1</f>
        <v>2</v>
      </c>
      <c r="E260" s="64">
        <v>0.8</v>
      </c>
      <c r="F260" s="60">
        <v>800</v>
      </c>
      <c r="G260" s="60">
        <f t="shared" si="93"/>
        <v>1600</v>
      </c>
      <c r="H260" s="60">
        <f t="shared" si="94"/>
        <v>19200</v>
      </c>
    </row>
    <row r="261" spans="1:8" s="6" customFormat="1" hidden="1" x14ac:dyDescent="0.25">
      <c r="A261" s="65" t="s">
        <v>350</v>
      </c>
      <c r="B261" s="38"/>
      <c r="C261" s="49" t="s">
        <v>43</v>
      </c>
      <c r="D261" s="63">
        <v>0</v>
      </c>
      <c r="E261" s="64">
        <v>0.8</v>
      </c>
      <c r="F261" s="60">
        <v>800</v>
      </c>
      <c r="G261" s="60">
        <f t="shared" si="93"/>
        <v>0</v>
      </c>
      <c r="H261" s="60">
        <f t="shared" si="94"/>
        <v>0</v>
      </c>
    </row>
    <row r="262" spans="1:8" s="6" customFormat="1" x14ac:dyDescent="0.25">
      <c r="A262" s="65"/>
      <c r="B262" s="38"/>
      <c r="C262" s="49" t="s">
        <v>44</v>
      </c>
      <c r="D262" s="63">
        <v>1</v>
      </c>
      <c r="E262" s="64">
        <v>0.9</v>
      </c>
      <c r="F262" s="60">
        <v>900</v>
      </c>
      <c r="G262" s="60">
        <f t="shared" si="93"/>
        <v>900</v>
      </c>
      <c r="H262" s="60">
        <f t="shared" si="94"/>
        <v>10800</v>
      </c>
    </row>
    <row r="263" spans="1:8" s="6" customFormat="1" x14ac:dyDescent="0.25">
      <c r="A263" s="65"/>
      <c r="B263" s="38"/>
      <c r="C263" s="70" t="s">
        <v>3</v>
      </c>
      <c r="D263" s="63">
        <v>2</v>
      </c>
      <c r="E263" s="64">
        <v>0.7</v>
      </c>
      <c r="F263" s="60">
        <v>700</v>
      </c>
      <c r="G263" s="60">
        <f t="shared" si="93"/>
        <v>1400</v>
      </c>
      <c r="H263" s="60">
        <f t="shared" si="94"/>
        <v>16800</v>
      </c>
    </row>
    <row r="264" spans="1:8" s="6" customFormat="1" x14ac:dyDescent="0.25">
      <c r="A264" s="65"/>
      <c r="B264" s="38"/>
      <c r="C264" s="70" t="s">
        <v>31</v>
      </c>
      <c r="D264" s="63">
        <v>5</v>
      </c>
      <c r="E264" s="64">
        <v>0.6</v>
      </c>
      <c r="F264" s="60">
        <v>600</v>
      </c>
      <c r="G264" s="60">
        <f t="shared" si="93"/>
        <v>3000</v>
      </c>
      <c r="H264" s="60">
        <f t="shared" si="94"/>
        <v>36000</v>
      </c>
    </row>
    <row r="265" spans="1:8" s="6" customFormat="1" x14ac:dyDescent="0.25">
      <c r="A265" s="65"/>
      <c r="B265" s="38"/>
      <c r="C265" s="70" t="s">
        <v>8</v>
      </c>
      <c r="D265" s="63">
        <v>6</v>
      </c>
      <c r="E265" s="64">
        <v>0.5</v>
      </c>
      <c r="F265" s="60">
        <v>500</v>
      </c>
      <c r="G265" s="60">
        <f t="shared" si="93"/>
        <v>3000</v>
      </c>
      <c r="H265" s="60">
        <f t="shared" si="94"/>
        <v>36000</v>
      </c>
    </row>
    <row r="266" spans="1:8" s="7" customFormat="1" x14ac:dyDescent="0.25">
      <c r="A266" s="65"/>
      <c r="B266" s="44">
        <v>1</v>
      </c>
      <c r="C266" s="71" t="s">
        <v>49</v>
      </c>
      <c r="D266" s="72">
        <f>SUM(D267:D270)</f>
        <v>8</v>
      </c>
      <c r="E266" s="72"/>
      <c r="F266" s="73"/>
      <c r="G266" s="73">
        <f>SUM(G267:G270)</f>
        <v>4850</v>
      </c>
      <c r="H266" s="73">
        <f>SUM(H267:H270)</f>
        <v>58200</v>
      </c>
    </row>
    <row r="267" spans="1:8" s="6" customFormat="1" x14ac:dyDescent="0.25">
      <c r="A267" s="65"/>
      <c r="B267" s="38"/>
      <c r="C267" s="70" t="s">
        <v>30</v>
      </c>
      <c r="D267" s="63">
        <v>1</v>
      </c>
      <c r="E267" s="64">
        <v>1</v>
      </c>
      <c r="F267" s="60">
        <v>1000</v>
      </c>
      <c r="G267" s="60">
        <f t="shared" ref="G267:G270" si="95">D267*F267</f>
        <v>1000</v>
      </c>
      <c r="H267" s="60">
        <f t="shared" ref="H267:H270" si="96">G267*12</f>
        <v>12000</v>
      </c>
    </row>
    <row r="268" spans="1:8" s="6" customFormat="1" x14ac:dyDescent="0.25">
      <c r="A268" s="65"/>
      <c r="B268" s="38"/>
      <c r="C268" s="70" t="s">
        <v>3</v>
      </c>
      <c r="D268" s="63">
        <v>2</v>
      </c>
      <c r="E268" s="64">
        <v>0.65</v>
      </c>
      <c r="F268" s="60">
        <v>650</v>
      </c>
      <c r="G268" s="60">
        <f t="shared" si="95"/>
        <v>1300</v>
      </c>
      <c r="H268" s="60">
        <f t="shared" si="96"/>
        <v>15600</v>
      </c>
    </row>
    <row r="269" spans="1:8" s="6" customFormat="1" x14ac:dyDescent="0.25">
      <c r="A269" s="65"/>
      <c r="B269" s="38"/>
      <c r="C269" s="70" t="s">
        <v>4</v>
      </c>
      <c r="D269" s="63">
        <v>3</v>
      </c>
      <c r="E269" s="64">
        <v>0.55000000000000004</v>
      </c>
      <c r="F269" s="60">
        <v>550</v>
      </c>
      <c r="G269" s="60">
        <f t="shared" si="95"/>
        <v>1650</v>
      </c>
      <c r="H269" s="60">
        <f t="shared" si="96"/>
        <v>19800</v>
      </c>
    </row>
    <row r="270" spans="1:8" s="6" customFormat="1" x14ac:dyDescent="0.25">
      <c r="A270" s="65"/>
      <c r="B270" s="38"/>
      <c r="C270" s="70" t="s">
        <v>8</v>
      </c>
      <c r="D270" s="63">
        <v>2</v>
      </c>
      <c r="E270" s="64">
        <v>0.45</v>
      </c>
      <c r="F270" s="60">
        <v>450</v>
      </c>
      <c r="G270" s="60">
        <f t="shared" si="95"/>
        <v>900</v>
      </c>
      <c r="H270" s="60">
        <f t="shared" si="96"/>
        <v>10800</v>
      </c>
    </row>
    <row r="271" spans="1:8" s="7" customFormat="1" x14ac:dyDescent="0.25">
      <c r="A271" s="65"/>
      <c r="B271" s="44">
        <v>2</v>
      </c>
      <c r="C271" s="71" t="s">
        <v>50</v>
      </c>
      <c r="D271" s="72">
        <f>SUM(D272:D275)</f>
        <v>6</v>
      </c>
      <c r="E271" s="72"/>
      <c r="F271" s="73"/>
      <c r="G271" s="73">
        <f>SUM(G272:G275)</f>
        <v>3650</v>
      </c>
      <c r="H271" s="73">
        <f>SUM(H272:H275)</f>
        <v>43800</v>
      </c>
    </row>
    <row r="272" spans="1:8" s="6" customFormat="1" x14ac:dyDescent="0.25">
      <c r="A272" s="65"/>
      <c r="B272" s="38"/>
      <c r="C272" s="70" t="s">
        <v>30</v>
      </c>
      <c r="D272" s="63">
        <v>1</v>
      </c>
      <c r="E272" s="64">
        <v>1</v>
      </c>
      <c r="F272" s="60">
        <v>1000</v>
      </c>
      <c r="G272" s="60">
        <f t="shared" ref="G272:G275" si="97">D272*F272</f>
        <v>1000</v>
      </c>
      <c r="H272" s="60">
        <f t="shared" ref="H272:H275" si="98">G272*12</f>
        <v>12000</v>
      </c>
    </row>
    <row r="273" spans="1:8" s="6" customFormat="1" x14ac:dyDescent="0.25">
      <c r="A273" s="65"/>
      <c r="B273" s="38"/>
      <c r="C273" s="70" t="s">
        <v>3</v>
      </c>
      <c r="D273" s="63">
        <v>1</v>
      </c>
      <c r="E273" s="64">
        <v>0.65</v>
      </c>
      <c r="F273" s="60">
        <v>650</v>
      </c>
      <c r="G273" s="60">
        <f t="shared" si="97"/>
        <v>650</v>
      </c>
      <c r="H273" s="60">
        <f t="shared" si="98"/>
        <v>7800</v>
      </c>
    </row>
    <row r="274" spans="1:8" s="6" customFormat="1" x14ac:dyDescent="0.25">
      <c r="A274" s="65"/>
      <c r="B274" s="38"/>
      <c r="C274" s="70" t="s">
        <v>4</v>
      </c>
      <c r="D274" s="63">
        <v>2</v>
      </c>
      <c r="E274" s="64">
        <v>0.55000000000000004</v>
      </c>
      <c r="F274" s="60">
        <v>550</v>
      </c>
      <c r="G274" s="60">
        <f t="shared" si="97"/>
        <v>1100</v>
      </c>
      <c r="H274" s="60">
        <f t="shared" si="98"/>
        <v>13200</v>
      </c>
    </row>
    <row r="275" spans="1:8" s="6" customFormat="1" x14ac:dyDescent="0.25">
      <c r="A275" s="65"/>
      <c r="B275" s="38"/>
      <c r="C275" s="70" t="s">
        <v>8</v>
      </c>
      <c r="D275" s="63">
        <v>2</v>
      </c>
      <c r="E275" s="64">
        <v>0.45</v>
      </c>
      <c r="F275" s="60">
        <v>450</v>
      </c>
      <c r="G275" s="60">
        <f t="shared" si="97"/>
        <v>900</v>
      </c>
      <c r="H275" s="60">
        <f t="shared" si="98"/>
        <v>10800</v>
      </c>
    </row>
    <row r="276" spans="1:8" s="11" customFormat="1" ht="52.5" customHeight="1" x14ac:dyDescent="0.25">
      <c r="A276" s="65"/>
      <c r="B276" s="277" t="s">
        <v>121</v>
      </c>
      <c r="C276" s="282" t="s">
        <v>51</v>
      </c>
      <c r="D276" s="275">
        <f>SUM(D277:D285)</f>
        <v>25</v>
      </c>
      <c r="E276" s="275"/>
      <c r="F276" s="276"/>
      <c r="G276" s="281">
        <f>SUM(G277:G285)</f>
        <v>16800</v>
      </c>
      <c r="H276" s="281">
        <f>SUM(H277:H285)</f>
        <v>201600</v>
      </c>
    </row>
    <row r="277" spans="1:8" s="6" customFormat="1" x14ac:dyDescent="0.25">
      <c r="A277" s="65"/>
      <c r="B277" s="38"/>
      <c r="C277" s="70" t="s">
        <v>26</v>
      </c>
      <c r="D277" s="63">
        <v>1</v>
      </c>
      <c r="E277" s="64">
        <v>1.8</v>
      </c>
      <c r="F277" s="60">
        <v>1800</v>
      </c>
      <c r="G277" s="60">
        <f t="shared" ref="G277:G285" si="99">D277*F277</f>
        <v>1800</v>
      </c>
      <c r="H277" s="60">
        <f t="shared" ref="H277:H285" si="100">G277*12</f>
        <v>21600</v>
      </c>
    </row>
    <row r="278" spans="1:8" s="6" customFormat="1" hidden="1" x14ac:dyDescent="0.25">
      <c r="A278" s="65" t="s">
        <v>350</v>
      </c>
      <c r="B278" s="234"/>
      <c r="C278" s="235" t="s">
        <v>2</v>
      </c>
      <c r="D278" s="236">
        <v>0</v>
      </c>
      <c r="E278" s="237">
        <v>1.3</v>
      </c>
      <c r="F278" s="238">
        <v>1300</v>
      </c>
      <c r="G278" s="238">
        <f t="shared" si="99"/>
        <v>0</v>
      </c>
      <c r="H278" s="238">
        <f t="shared" si="100"/>
        <v>0</v>
      </c>
    </row>
    <row r="279" spans="1:8" s="6" customFormat="1" x14ac:dyDescent="0.25">
      <c r="A279" s="65"/>
      <c r="B279" s="38"/>
      <c r="C279" s="49" t="s">
        <v>27</v>
      </c>
      <c r="D279" s="63">
        <v>1</v>
      </c>
      <c r="E279" s="64">
        <v>0.7</v>
      </c>
      <c r="F279" s="60">
        <v>700</v>
      </c>
      <c r="G279" s="60">
        <f t="shared" si="99"/>
        <v>700</v>
      </c>
      <c r="H279" s="60">
        <f t="shared" si="100"/>
        <v>8400</v>
      </c>
    </row>
    <row r="280" spans="1:8" s="6" customFormat="1" x14ac:dyDescent="0.25">
      <c r="A280" s="65"/>
      <c r="B280" s="38"/>
      <c r="C280" s="70" t="s">
        <v>10</v>
      </c>
      <c r="D280" s="63">
        <f>1+1</f>
        <v>2</v>
      </c>
      <c r="E280" s="64">
        <v>0.8</v>
      </c>
      <c r="F280" s="60">
        <v>800</v>
      </c>
      <c r="G280" s="60">
        <f t="shared" si="99"/>
        <v>1600</v>
      </c>
      <c r="H280" s="60">
        <f t="shared" si="100"/>
        <v>19200</v>
      </c>
    </row>
    <row r="281" spans="1:8" s="6" customFormat="1" hidden="1" x14ac:dyDescent="0.25">
      <c r="A281" s="65" t="s">
        <v>350</v>
      </c>
      <c r="B281" s="38"/>
      <c r="C281" s="49" t="s">
        <v>28</v>
      </c>
      <c r="D281" s="63">
        <v>0</v>
      </c>
      <c r="E281" s="64">
        <v>0.8</v>
      </c>
      <c r="F281" s="60">
        <v>800</v>
      </c>
      <c r="G281" s="60">
        <f t="shared" si="99"/>
        <v>0</v>
      </c>
      <c r="H281" s="60">
        <f t="shared" si="100"/>
        <v>0</v>
      </c>
    </row>
    <row r="282" spans="1:8" s="6" customFormat="1" x14ac:dyDescent="0.25">
      <c r="A282" s="65"/>
      <c r="B282" s="38"/>
      <c r="C282" s="49" t="s">
        <v>44</v>
      </c>
      <c r="D282" s="63">
        <v>1</v>
      </c>
      <c r="E282" s="64">
        <v>0.9</v>
      </c>
      <c r="F282" s="60">
        <v>900</v>
      </c>
      <c r="G282" s="60">
        <f t="shared" si="99"/>
        <v>900</v>
      </c>
      <c r="H282" s="60">
        <f t="shared" si="100"/>
        <v>10800</v>
      </c>
    </row>
    <row r="283" spans="1:8" s="6" customFormat="1" x14ac:dyDescent="0.25">
      <c r="A283" s="65"/>
      <c r="B283" s="38"/>
      <c r="C283" s="70" t="s">
        <v>3</v>
      </c>
      <c r="D283" s="63">
        <v>6</v>
      </c>
      <c r="E283" s="64">
        <v>0.7</v>
      </c>
      <c r="F283" s="60">
        <v>700</v>
      </c>
      <c r="G283" s="60">
        <f t="shared" si="99"/>
        <v>4200</v>
      </c>
      <c r="H283" s="60">
        <f t="shared" si="100"/>
        <v>50400</v>
      </c>
    </row>
    <row r="284" spans="1:8" s="6" customFormat="1" x14ac:dyDescent="0.25">
      <c r="A284" s="65"/>
      <c r="B284" s="38"/>
      <c r="C284" s="70" t="s">
        <v>31</v>
      </c>
      <c r="D284" s="63">
        <v>6</v>
      </c>
      <c r="E284" s="64">
        <v>0.6</v>
      </c>
      <c r="F284" s="60">
        <v>600</v>
      </c>
      <c r="G284" s="60">
        <f t="shared" si="99"/>
        <v>3600</v>
      </c>
      <c r="H284" s="60">
        <f t="shared" si="100"/>
        <v>43200</v>
      </c>
    </row>
    <row r="285" spans="1:8" s="6" customFormat="1" x14ac:dyDescent="0.25">
      <c r="A285" s="65"/>
      <c r="B285" s="38"/>
      <c r="C285" s="70" t="s">
        <v>8</v>
      </c>
      <c r="D285" s="63">
        <v>8</v>
      </c>
      <c r="E285" s="64">
        <v>0.5</v>
      </c>
      <c r="F285" s="60">
        <v>500</v>
      </c>
      <c r="G285" s="60">
        <f t="shared" si="99"/>
        <v>4000</v>
      </c>
      <c r="H285" s="60">
        <f t="shared" si="100"/>
        <v>48000</v>
      </c>
    </row>
    <row r="286" spans="1:8" s="7" customFormat="1" x14ac:dyDescent="0.25">
      <c r="A286" s="65"/>
      <c r="B286" s="44">
        <v>1</v>
      </c>
      <c r="C286" s="71" t="s">
        <v>52</v>
      </c>
      <c r="D286" s="72">
        <f>SUM(D287:D290)</f>
        <v>5</v>
      </c>
      <c r="E286" s="72"/>
      <c r="F286" s="73"/>
      <c r="G286" s="73">
        <f>SUM(G287:G290)</f>
        <v>3300</v>
      </c>
      <c r="H286" s="73">
        <f>SUM(H287:H290)</f>
        <v>39600</v>
      </c>
    </row>
    <row r="287" spans="1:8" s="6" customFormat="1" x14ac:dyDescent="0.25">
      <c r="A287" s="65"/>
      <c r="B287" s="38"/>
      <c r="C287" s="70" t="s">
        <v>30</v>
      </c>
      <c r="D287" s="63">
        <v>1</v>
      </c>
      <c r="E287" s="64">
        <v>1</v>
      </c>
      <c r="F287" s="60">
        <v>1000</v>
      </c>
      <c r="G287" s="60">
        <f t="shared" ref="G287:G290" si="101">D287*F287</f>
        <v>1000</v>
      </c>
      <c r="H287" s="60">
        <f t="shared" ref="H287:H290" si="102">G287*12</f>
        <v>12000</v>
      </c>
    </row>
    <row r="288" spans="1:8" s="6" customFormat="1" x14ac:dyDescent="0.25">
      <c r="A288" s="65"/>
      <c r="B288" s="38"/>
      <c r="C288" s="70" t="s">
        <v>15</v>
      </c>
      <c r="D288" s="63">
        <v>1</v>
      </c>
      <c r="E288" s="64">
        <v>0.65</v>
      </c>
      <c r="F288" s="60">
        <v>650</v>
      </c>
      <c r="G288" s="60">
        <f t="shared" si="101"/>
        <v>650</v>
      </c>
      <c r="H288" s="60">
        <f t="shared" si="102"/>
        <v>7800</v>
      </c>
    </row>
    <row r="289" spans="1:8" s="6" customFormat="1" x14ac:dyDescent="0.25">
      <c r="A289" s="65"/>
      <c r="B289" s="38"/>
      <c r="C289" s="70" t="s">
        <v>4</v>
      </c>
      <c r="D289" s="63">
        <v>3</v>
      </c>
      <c r="E289" s="64">
        <v>0.55000000000000004</v>
      </c>
      <c r="F289" s="60">
        <v>550</v>
      </c>
      <c r="G289" s="60">
        <f t="shared" si="101"/>
        <v>1650</v>
      </c>
      <c r="H289" s="60">
        <f t="shared" si="102"/>
        <v>19800</v>
      </c>
    </row>
    <row r="290" spans="1:8" s="6" customFormat="1" hidden="1" x14ac:dyDescent="0.25">
      <c r="A290" s="65" t="s">
        <v>350</v>
      </c>
      <c r="B290" s="38"/>
      <c r="C290" s="70" t="s">
        <v>8</v>
      </c>
      <c r="D290" s="63">
        <v>0</v>
      </c>
      <c r="E290" s="64">
        <v>0.45</v>
      </c>
      <c r="F290" s="60">
        <v>450</v>
      </c>
      <c r="G290" s="60">
        <f t="shared" si="101"/>
        <v>0</v>
      </c>
      <c r="H290" s="60">
        <f t="shared" si="102"/>
        <v>0</v>
      </c>
    </row>
    <row r="291" spans="1:8" s="7" customFormat="1" x14ac:dyDescent="0.25">
      <c r="A291" s="65"/>
      <c r="B291" s="44">
        <v>2</v>
      </c>
      <c r="C291" s="71" t="s">
        <v>53</v>
      </c>
      <c r="D291" s="72">
        <f>SUM(D292:D295)</f>
        <v>5</v>
      </c>
      <c r="E291" s="72"/>
      <c r="F291" s="73"/>
      <c r="G291" s="73">
        <f>SUM(G292:G295)</f>
        <v>3200</v>
      </c>
      <c r="H291" s="73">
        <f>SUM(H292:H295)</f>
        <v>38400</v>
      </c>
    </row>
    <row r="292" spans="1:8" s="6" customFormat="1" x14ac:dyDescent="0.25">
      <c r="A292" s="65"/>
      <c r="B292" s="38"/>
      <c r="C292" s="70" t="s">
        <v>30</v>
      </c>
      <c r="D292" s="63">
        <v>1</v>
      </c>
      <c r="E292" s="64">
        <v>1</v>
      </c>
      <c r="F292" s="60">
        <v>1000</v>
      </c>
      <c r="G292" s="60">
        <f t="shared" ref="G292:G295" si="103">D292*F292</f>
        <v>1000</v>
      </c>
      <c r="H292" s="60">
        <f t="shared" ref="H292:H295" si="104">G292*12</f>
        <v>12000</v>
      </c>
    </row>
    <row r="293" spans="1:8" s="6" customFormat="1" x14ac:dyDescent="0.25">
      <c r="A293" s="65"/>
      <c r="B293" s="38"/>
      <c r="C293" s="70" t="s">
        <v>3</v>
      </c>
      <c r="D293" s="63">
        <v>1</v>
      </c>
      <c r="E293" s="64">
        <v>0.65</v>
      </c>
      <c r="F293" s="60">
        <v>650</v>
      </c>
      <c r="G293" s="60">
        <f t="shared" si="103"/>
        <v>650</v>
      </c>
      <c r="H293" s="60">
        <f t="shared" si="104"/>
        <v>7800</v>
      </c>
    </row>
    <row r="294" spans="1:8" s="6" customFormat="1" x14ac:dyDescent="0.25">
      <c r="A294" s="65"/>
      <c r="B294" s="38"/>
      <c r="C294" s="70" t="s">
        <v>4</v>
      </c>
      <c r="D294" s="63">
        <v>2</v>
      </c>
      <c r="E294" s="64">
        <v>0.55000000000000004</v>
      </c>
      <c r="F294" s="60">
        <v>550</v>
      </c>
      <c r="G294" s="60">
        <f t="shared" si="103"/>
        <v>1100</v>
      </c>
      <c r="H294" s="60">
        <f t="shared" si="104"/>
        <v>13200</v>
      </c>
    </row>
    <row r="295" spans="1:8" s="6" customFormat="1" x14ac:dyDescent="0.25">
      <c r="A295" s="65"/>
      <c r="B295" s="38"/>
      <c r="C295" s="70" t="s">
        <v>8</v>
      </c>
      <c r="D295" s="63">
        <v>1</v>
      </c>
      <c r="E295" s="64">
        <v>0.45</v>
      </c>
      <c r="F295" s="60">
        <v>450</v>
      </c>
      <c r="G295" s="60">
        <f t="shared" si="103"/>
        <v>450</v>
      </c>
      <c r="H295" s="60">
        <f t="shared" si="104"/>
        <v>5400</v>
      </c>
    </row>
    <row r="296" spans="1:8" s="7" customFormat="1" x14ac:dyDescent="0.25">
      <c r="A296" s="65"/>
      <c r="B296" s="44">
        <v>3</v>
      </c>
      <c r="C296" s="71" t="s">
        <v>54</v>
      </c>
      <c r="D296" s="72">
        <f>SUM(D297:D300)</f>
        <v>9</v>
      </c>
      <c r="E296" s="72"/>
      <c r="F296" s="73"/>
      <c r="G296" s="73">
        <f>SUM(G297:G300)</f>
        <v>5400</v>
      </c>
      <c r="H296" s="73">
        <f>SUM(H297:H300)</f>
        <v>64800</v>
      </c>
    </row>
    <row r="297" spans="1:8" s="6" customFormat="1" x14ac:dyDescent="0.25">
      <c r="A297" s="65"/>
      <c r="B297" s="38"/>
      <c r="C297" s="70" t="s">
        <v>30</v>
      </c>
      <c r="D297" s="63">
        <v>1</v>
      </c>
      <c r="E297" s="64">
        <v>1</v>
      </c>
      <c r="F297" s="60">
        <v>1000</v>
      </c>
      <c r="G297" s="60">
        <f t="shared" ref="G297:G300" si="105">D297*F297</f>
        <v>1000</v>
      </c>
      <c r="H297" s="60">
        <f t="shared" ref="H297:H300" si="106">G297*12</f>
        <v>12000</v>
      </c>
    </row>
    <row r="298" spans="1:8" s="6" customFormat="1" x14ac:dyDescent="0.25">
      <c r="A298" s="65"/>
      <c r="B298" s="38"/>
      <c r="C298" s="70" t="s">
        <v>3</v>
      </c>
      <c r="D298" s="63">
        <v>2</v>
      </c>
      <c r="E298" s="64">
        <v>0.65</v>
      </c>
      <c r="F298" s="60">
        <v>650</v>
      </c>
      <c r="G298" s="60">
        <f t="shared" si="105"/>
        <v>1300</v>
      </c>
      <c r="H298" s="60">
        <f t="shared" si="106"/>
        <v>15600</v>
      </c>
    </row>
    <row r="299" spans="1:8" s="6" customFormat="1" x14ac:dyDescent="0.25">
      <c r="A299" s="65"/>
      <c r="B299" s="38"/>
      <c r="C299" s="70" t="s">
        <v>4</v>
      </c>
      <c r="D299" s="63">
        <v>4</v>
      </c>
      <c r="E299" s="64">
        <v>0.55000000000000004</v>
      </c>
      <c r="F299" s="60">
        <v>550</v>
      </c>
      <c r="G299" s="60">
        <f t="shared" si="105"/>
        <v>2200</v>
      </c>
      <c r="H299" s="60">
        <f t="shared" si="106"/>
        <v>26400</v>
      </c>
    </row>
    <row r="300" spans="1:8" s="6" customFormat="1" x14ac:dyDescent="0.25">
      <c r="A300" s="65"/>
      <c r="B300" s="38"/>
      <c r="C300" s="70" t="s">
        <v>8</v>
      </c>
      <c r="D300" s="63">
        <v>2</v>
      </c>
      <c r="E300" s="64">
        <v>0.45</v>
      </c>
      <c r="F300" s="60">
        <v>450</v>
      </c>
      <c r="G300" s="60">
        <f t="shared" si="105"/>
        <v>900</v>
      </c>
      <c r="H300" s="60">
        <f t="shared" si="106"/>
        <v>10800</v>
      </c>
    </row>
    <row r="301" spans="1:8" s="7" customFormat="1" x14ac:dyDescent="0.25">
      <c r="A301" s="65"/>
      <c r="B301" s="44">
        <v>4</v>
      </c>
      <c r="C301" s="71" t="s">
        <v>55</v>
      </c>
      <c r="D301" s="72">
        <f>SUM(D302:D305)</f>
        <v>6</v>
      </c>
      <c r="E301" s="72"/>
      <c r="F301" s="73"/>
      <c r="G301" s="73">
        <f>SUM(G302:G305)</f>
        <v>3750</v>
      </c>
      <c r="H301" s="73">
        <f>SUM(H302:H305)</f>
        <v>45000</v>
      </c>
    </row>
    <row r="302" spans="1:8" s="6" customFormat="1" x14ac:dyDescent="0.25">
      <c r="A302" s="65"/>
      <c r="B302" s="38"/>
      <c r="C302" s="70" t="s">
        <v>30</v>
      </c>
      <c r="D302" s="63">
        <v>1</v>
      </c>
      <c r="E302" s="64">
        <v>1</v>
      </c>
      <c r="F302" s="60">
        <v>1000</v>
      </c>
      <c r="G302" s="60">
        <f t="shared" ref="G302:G305" si="107">D302*F302</f>
        <v>1000</v>
      </c>
      <c r="H302" s="60">
        <f t="shared" ref="H302:H305" si="108">G302*12</f>
        <v>12000</v>
      </c>
    </row>
    <row r="303" spans="1:8" s="6" customFormat="1" x14ac:dyDescent="0.25">
      <c r="A303" s="65"/>
      <c r="B303" s="38"/>
      <c r="C303" s="70" t="s">
        <v>3</v>
      </c>
      <c r="D303" s="63">
        <v>1</v>
      </c>
      <c r="E303" s="64">
        <v>0.65</v>
      </c>
      <c r="F303" s="60">
        <v>650</v>
      </c>
      <c r="G303" s="60">
        <f t="shared" si="107"/>
        <v>650</v>
      </c>
      <c r="H303" s="60">
        <f t="shared" si="108"/>
        <v>7800</v>
      </c>
    </row>
    <row r="304" spans="1:8" s="6" customFormat="1" x14ac:dyDescent="0.25">
      <c r="A304" s="65"/>
      <c r="B304" s="38"/>
      <c r="C304" s="70" t="s">
        <v>4</v>
      </c>
      <c r="D304" s="63">
        <v>3</v>
      </c>
      <c r="E304" s="64">
        <v>0.55000000000000004</v>
      </c>
      <c r="F304" s="60">
        <v>550</v>
      </c>
      <c r="G304" s="60">
        <f t="shared" si="107"/>
        <v>1650</v>
      </c>
      <c r="H304" s="60">
        <f t="shared" si="108"/>
        <v>19800</v>
      </c>
    </row>
    <row r="305" spans="1:8" s="6" customFormat="1" x14ac:dyDescent="0.25">
      <c r="A305" s="65"/>
      <c r="B305" s="38"/>
      <c r="C305" s="70" t="s">
        <v>8</v>
      </c>
      <c r="D305" s="63">
        <v>1</v>
      </c>
      <c r="E305" s="64">
        <v>0.45</v>
      </c>
      <c r="F305" s="60">
        <v>450</v>
      </c>
      <c r="G305" s="60">
        <f t="shared" si="107"/>
        <v>450</v>
      </c>
      <c r="H305" s="60">
        <f t="shared" si="108"/>
        <v>5400</v>
      </c>
    </row>
    <row r="306" spans="1:8" s="7" customFormat="1" x14ac:dyDescent="0.25">
      <c r="A306" s="65"/>
      <c r="B306" s="44">
        <v>5</v>
      </c>
      <c r="C306" s="71" t="s">
        <v>56</v>
      </c>
      <c r="D306" s="72">
        <f>SUM(D307:D310)</f>
        <v>8</v>
      </c>
      <c r="E306" s="72"/>
      <c r="F306" s="73"/>
      <c r="G306" s="73">
        <f>SUM(G307:G310)</f>
        <v>4950</v>
      </c>
      <c r="H306" s="73">
        <f>SUM(H307:H310)</f>
        <v>59400</v>
      </c>
    </row>
    <row r="307" spans="1:8" s="6" customFormat="1" x14ac:dyDescent="0.25">
      <c r="A307" s="65"/>
      <c r="B307" s="38"/>
      <c r="C307" s="70" t="s">
        <v>30</v>
      </c>
      <c r="D307" s="63">
        <v>1</v>
      </c>
      <c r="E307" s="64">
        <v>1</v>
      </c>
      <c r="F307" s="60">
        <v>1000</v>
      </c>
      <c r="G307" s="60">
        <f t="shared" ref="G307:G310" si="109">D307*F307</f>
        <v>1000</v>
      </c>
      <c r="H307" s="60">
        <f t="shared" ref="H307:H310" si="110">G307*12</f>
        <v>12000</v>
      </c>
    </row>
    <row r="308" spans="1:8" s="6" customFormat="1" x14ac:dyDescent="0.25">
      <c r="A308" s="65"/>
      <c r="B308" s="38"/>
      <c r="C308" s="70" t="s">
        <v>3</v>
      </c>
      <c r="D308" s="63">
        <v>2</v>
      </c>
      <c r="E308" s="64">
        <v>0.65</v>
      </c>
      <c r="F308" s="60">
        <v>650</v>
      </c>
      <c r="G308" s="60">
        <f t="shared" si="109"/>
        <v>1300</v>
      </c>
      <c r="H308" s="60">
        <f t="shared" si="110"/>
        <v>15600</v>
      </c>
    </row>
    <row r="309" spans="1:8" s="6" customFormat="1" x14ac:dyDescent="0.25">
      <c r="A309" s="65"/>
      <c r="B309" s="38"/>
      <c r="C309" s="70" t="s">
        <v>4</v>
      </c>
      <c r="D309" s="63">
        <v>4</v>
      </c>
      <c r="E309" s="64">
        <v>0.55000000000000004</v>
      </c>
      <c r="F309" s="60">
        <v>550</v>
      </c>
      <c r="G309" s="60">
        <f t="shared" si="109"/>
        <v>2200</v>
      </c>
      <c r="H309" s="60">
        <f t="shared" si="110"/>
        <v>26400</v>
      </c>
    </row>
    <row r="310" spans="1:8" s="6" customFormat="1" x14ac:dyDescent="0.25">
      <c r="A310" s="65"/>
      <c r="B310" s="38"/>
      <c r="C310" s="70" t="s">
        <v>8</v>
      </c>
      <c r="D310" s="63">
        <v>1</v>
      </c>
      <c r="E310" s="64">
        <v>0.45</v>
      </c>
      <c r="F310" s="60">
        <v>450</v>
      </c>
      <c r="G310" s="60">
        <f t="shared" si="109"/>
        <v>450</v>
      </c>
      <c r="H310" s="60">
        <f t="shared" si="110"/>
        <v>5400</v>
      </c>
    </row>
    <row r="311" spans="1:8" s="7" customFormat="1" x14ac:dyDescent="0.25">
      <c r="A311" s="65"/>
      <c r="B311" s="44">
        <v>6</v>
      </c>
      <c r="C311" s="71" t="s">
        <v>57</v>
      </c>
      <c r="D311" s="72">
        <f>SUM(D312:D315)</f>
        <v>5</v>
      </c>
      <c r="E311" s="72"/>
      <c r="F311" s="73"/>
      <c r="G311" s="73">
        <f>SUM(G312:G315)</f>
        <v>3200</v>
      </c>
      <c r="H311" s="73">
        <f>SUM(H312:H315)</f>
        <v>38400</v>
      </c>
    </row>
    <row r="312" spans="1:8" s="6" customFormat="1" x14ac:dyDescent="0.25">
      <c r="A312" s="65"/>
      <c r="B312" s="38"/>
      <c r="C312" s="70" t="s">
        <v>30</v>
      </c>
      <c r="D312" s="63">
        <v>1</v>
      </c>
      <c r="E312" s="64">
        <v>1</v>
      </c>
      <c r="F312" s="60">
        <v>1000</v>
      </c>
      <c r="G312" s="60">
        <f t="shared" ref="G312:G315" si="111">D312*F312</f>
        <v>1000</v>
      </c>
      <c r="H312" s="60">
        <f t="shared" ref="H312:H315" si="112">G312*12</f>
        <v>12000</v>
      </c>
    </row>
    <row r="313" spans="1:8" s="6" customFormat="1" x14ac:dyDescent="0.25">
      <c r="A313" s="65"/>
      <c r="B313" s="38"/>
      <c r="C313" s="70" t="s">
        <v>3</v>
      </c>
      <c r="D313" s="63">
        <v>1</v>
      </c>
      <c r="E313" s="64">
        <v>0.65</v>
      </c>
      <c r="F313" s="60">
        <v>650</v>
      </c>
      <c r="G313" s="60">
        <f t="shared" si="111"/>
        <v>650</v>
      </c>
      <c r="H313" s="60">
        <f t="shared" si="112"/>
        <v>7800</v>
      </c>
    </row>
    <row r="314" spans="1:8" s="6" customFormat="1" x14ac:dyDescent="0.25">
      <c r="A314" s="65"/>
      <c r="B314" s="38"/>
      <c r="C314" s="70" t="s">
        <v>4</v>
      </c>
      <c r="D314" s="63">
        <v>2</v>
      </c>
      <c r="E314" s="64">
        <v>0.55000000000000004</v>
      </c>
      <c r="F314" s="60">
        <v>550</v>
      </c>
      <c r="G314" s="60">
        <f t="shared" si="111"/>
        <v>1100</v>
      </c>
      <c r="H314" s="60">
        <f t="shared" si="112"/>
        <v>13200</v>
      </c>
    </row>
    <row r="315" spans="1:8" s="6" customFormat="1" x14ac:dyDescent="0.25">
      <c r="A315" s="65"/>
      <c r="B315" s="38"/>
      <c r="C315" s="70" t="s">
        <v>8</v>
      </c>
      <c r="D315" s="63">
        <v>1</v>
      </c>
      <c r="E315" s="64">
        <v>0.45</v>
      </c>
      <c r="F315" s="60">
        <v>450</v>
      </c>
      <c r="G315" s="60">
        <f t="shared" si="111"/>
        <v>450</v>
      </c>
      <c r="H315" s="60">
        <f t="shared" si="112"/>
        <v>5400</v>
      </c>
    </row>
    <row r="316" spans="1:8" s="7" customFormat="1" x14ac:dyDescent="0.25">
      <c r="A316" s="65"/>
      <c r="B316" s="44">
        <v>7</v>
      </c>
      <c r="C316" s="71" t="s">
        <v>58</v>
      </c>
      <c r="D316" s="72">
        <f>SUM(D317:D320)</f>
        <v>4</v>
      </c>
      <c r="E316" s="72"/>
      <c r="F316" s="73"/>
      <c r="G316" s="73">
        <f>SUM(G317:G320)</f>
        <v>2650</v>
      </c>
      <c r="H316" s="73">
        <f>SUM(H317:H320)</f>
        <v>31800</v>
      </c>
    </row>
    <row r="317" spans="1:8" s="6" customFormat="1" x14ac:dyDescent="0.25">
      <c r="A317" s="65"/>
      <c r="B317" s="38"/>
      <c r="C317" s="70" t="s">
        <v>30</v>
      </c>
      <c r="D317" s="63">
        <v>1</v>
      </c>
      <c r="E317" s="64">
        <v>1</v>
      </c>
      <c r="F317" s="60">
        <v>1000</v>
      </c>
      <c r="G317" s="60">
        <f t="shared" ref="G317:G320" si="113">D317*F317</f>
        <v>1000</v>
      </c>
      <c r="H317" s="60">
        <f t="shared" ref="H317:H320" si="114">G317*12</f>
        <v>12000</v>
      </c>
    </row>
    <row r="318" spans="1:8" s="6" customFormat="1" x14ac:dyDescent="0.25">
      <c r="A318" s="65"/>
      <c r="B318" s="38"/>
      <c r="C318" s="70" t="s">
        <v>3</v>
      </c>
      <c r="D318" s="63">
        <v>1</v>
      </c>
      <c r="E318" s="64">
        <v>0.65</v>
      </c>
      <c r="F318" s="60">
        <v>650</v>
      </c>
      <c r="G318" s="60">
        <f t="shared" si="113"/>
        <v>650</v>
      </c>
      <c r="H318" s="60">
        <f t="shared" si="114"/>
        <v>7800</v>
      </c>
    </row>
    <row r="319" spans="1:8" s="6" customFormat="1" x14ac:dyDescent="0.25">
      <c r="A319" s="65"/>
      <c r="B319" s="38"/>
      <c r="C319" s="70" t="s">
        <v>4</v>
      </c>
      <c r="D319" s="63">
        <v>1</v>
      </c>
      <c r="E319" s="64">
        <v>0.55000000000000004</v>
      </c>
      <c r="F319" s="60">
        <v>550</v>
      </c>
      <c r="G319" s="60">
        <f t="shared" si="113"/>
        <v>550</v>
      </c>
      <c r="H319" s="60">
        <f t="shared" si="114"/>
        <v>6600</v>
      </c>
    </row>
    <row r="320" spans="1:8" s="6" customFormat="1" x14ac:dyDescent="0.25">
      <c r="A320" s="65"/>
      <c r="B320" s="38"/>
      <c r="C320" s="70" t="s">
        <v>8</v>
      </c>
      <c r="D320" s="63">
        <v>1</v>
      </c>
      <c r="E320" s="64">
        <v>0.45</v>
      </c>
      <c r="F320" s="60">
        <v>450</v>
      </c>
      <c r="G320" s="60">
        <f t="shared" si="113"/>
        <v>450</v>
      </c>
      <c r="H320" s="60">
        <f t="shared" si="114"/>
        <v>5400</v>
      </c>
    </row>
    <row r="321" spans="1:8" s="7" customFormat="1" x14ac:dyDescent="0.25">
      <c r="A321" s="65"/>
      <c r="B321" s="44">
        <v>8</v>
      </c>
      <c r="C321" s="71" t="s">
        <v>59</v>
      </c>
      <c r="D321" s="72">
        <f>SUM(D322:D325)</f>
        <v>6</v>
      </c>
      <c r="E321" s="72"/>
      <c r="F321" s="73"/>
      <c r="G321" s="73">
        <f>SUM(G322:G325)</f>
        <v>3750</v>
      </c>
      <c r="H321" s="73">
        <f>SUM(H322:H325)</f>
        <v>45000</v>
      </c>
    </row>
    <row r="322" spans="1:8" s="6" customFormat="1" x14ac:dyDescent="0.25">
      <c r="A322" s="65"/>
      <c r="B322" s="38"/>
      <c r="C322" s="70" t="s">
        <v>60</v>
      </c>
      <c r="D322" s="63">
        <v>1</v>
      </c>
      <c r="E322" s="64">
        <v>1</v>
      </c>
      <c r="F322" s="60">
        <v>1000</v>
      </c>
      <c r="G322" s="60">
        <f t="shared" ref="G322:G325" si="115">D322*F322</f>
        <v>1000</v>
      </c>
      <c r="H322" s="60">
        <f t="shared" ref="H322:H325" si="116">G322*12</f>
        <v>12000</v>
      </c>
    </row>
    <row r="323" spans="1:8" s="6" customFormat="1" x14ac:dyDescent="0.25">
      <c r="A323" s="65"/>
      <c r="B323" s="38"/>
      <c r="C323" s="70" t="s">
        <v>3</v>
      </c>
      <c r="D323" s="63">
        <v>1</v>
      </c>
      <c r="E323" s="64">
        <v>0.65</v>
      </c>
      <c r="F323" s="60">
        <v>650</v>
      </c>
      <c r="G323" s="60">
        <f t="shared" si="115"/>
        <v>650</v>
      </c>
      <c r="H323" s="60">
        <f t="shared" si="116"/>
        <v>7800</v>
      </c>
    </row>
    <row r="324" spans="1:8" s="6" customFormat="1" x14ac:dyDescent="0.25">
      <c r="A324" s="65"/>
      <c r="B324" s="38"/>
      <c r="C324" s="70" t="s">
        <v>4</v>
      </c>
      <c r="D324" s="63">
        <v>3</v>
      </c>
      <c r="E324" s="64">
        <v>0.55000000000000004</v>
      </c>
      <c r="F324" s="60">
        <v>550</v>
      </c>
      <c r="G324" s="60">
        <f t="shared" si="115"/>
        <v>1650</v>
      </c>
      <c r="H324" s="60">
        <f t="shared" si="116"/>
        <v>19800</v>
      </c>
    </row>
    <row r="325" spans="1:8" s="6" customFormat="1" x14ac:dyDescent="0.25">
      <c r="A325" s="65"/>
      <c r="B325" s="38"/>
      <c r="C325" s="70" t="s">
        <v>8</v>
      </c>
      <c r="D325" s="63">
        <v>1</v>
      </c>
      <c r="E325" s="64">
        <v>0.45</v>
      </c>
      <c r="F325" s="60">
        <v>450</v>
      </c>
      <c r="G325" s="60">
        <f t="shared" si="115"/>
        <v>450</v>
      </c>
      <c r="H325" s="60">
        <f t="shared" si="116"/>
        <v>5400</v>
      </c>
    </row>
    <row r="326" spans="1:8" s="7" customFormat="1" ht="36" customHeight="1" x14ac:dyDescent="0.25">
      <c r="A326" s="65"/>
      <c r="B326" s="275" t="s">
        <v>122</v>
      </c>
      <c r="C326" s="282" t="s">
        <v>61</v>
      </c>
      <c r="D326" s="275">
        <f>SUM(D327:D335)</f>
        <v>19</v>
      </c>
      <c r="E326" s="275"/>
      <c r="F326" s="276"/>
      <c r="G326" s="276">
        <f>SUM(G327:G335)</f>
        <v>13000</v>
      </c>
      <c r="H326" s="276">
        <f>SUM(H327:H335)</f>
        <v>156000</v>
      </c>
    </row>
    <row r="327" spans="1:8" s="6" customFormat="1" x14ac:dyDescent="0.25">
      <c r="A327" s="65"/>
      <c r="B327" s="38"/>
      <c r="C327" s="70" t="s">
        <v>26</v>
      </c>
      <c r="D327" s="63">
        <v>1</v>
      </c>
      <c r="E327" s="64">
        <v>1.8</v>
      </c>
      <c r="F327" s="60">
        <v>1800</v>
      </c>
      <c r="G327" s="60">
        <f t="shared" ref="G327:G335" si="117">D327*F327</f>
        <v>1800</v>
      </c>
      <c r="H327" s="60">
        <f t="shared" ref="H327:H335" si="118">G327*12</f>
        <v>21600</v>
      </c>
    </row>
    <row r="328" spans="1:8" s="6" customFormat="1" hidden="1" x14ac:dyDescent="0.25">
      <c r="A328" s="65" t="s">
        <v>350</v>
      </c>
      <c r="B328" s="234"/>
      <c r="C328" s="235" t="s">
        <v>2</v>
      </c>
      <c r="D328" s="236">
        <v>0</v>
      </c>
      <c r="E328" s="237">
        <v>1.3</v>
      </c>
      <c r="F328" s="238">
        <v>1300</v>
      </c>
      <c r="G328" s="238">
        <f t="shared" si="117"/>
        <v>0</v>
      </c>
      <c r="H328" s="238">
        <f t="shared" si="118"/>
        <v>0</v>
      </c>
    </row>
    <row r="329" spans="1:8" s="6" customFormat="1" x14ac:dyDescent="0.25">
      <c r="A329" s="65"/>
      <c r="B329" s="38"/>
      <c r="C329" s="49" t="s">
        <v>27</v>
      </c>
      <c r="D329" s="63">
        <v>1</v>
      </c>
      <c r="E329" s="64">
        <v>0.7</v>
      </c>
      <c r="F329" s="60">
        <v>700</v>
      </c>
      <c r="G329" s="60">
        <f t="shared" si="117"/>
        <v>700</v>
      </c>
      <c r="H329" s="60">
        <f t="shared" si="118"/>
        <v>8400</v>
      </c>
    </row>
    <row r="330" spans="1:8" s="6" customFormat="1" x14ac:dyDescent="0.25">
      <c r="A330" s="65"/>
      <c r="B330" s="38"/>
      <c r="C330" s="70" t="s">
        <v>10</v>
      </c>
      <c r="D330" s="63">
        <f>1+1</f>
        <v>2</v>
      </c>
      <c r="E330" s="64">
        <v>0.8</v>
      </c>
      <c r="F330" s="60">
        <v>800</v>
      </c>
      <c r="G330" s="60">
        <f t="shared" si="117"/>
        <v>1600</v>
      </c>
      <c r="H330" s="60">
        <f t="shared" si="118"/>
        <v>19200</v>
      </c>
    </row>
    <row r="331" spans="1:8" s="6" customFormat="1" hidden="1" x14ac:dyDescent="0.25">
      <c r="A331" s="65" t="s">
        <v>350</v>
      </c>
      <c r="B331" s="38"/>
      <c r="C331" s="49" t="s">
        <v>43</v>
      </c>
      <c r="D331" s="63">
        <v>0</v>
      </c>
      <c r="E331" s="64">
        <v>0.8</v>
      </c>
      <c r="F331" s="60">
        <v>800</v>
      </c>
      <c r="G331" s="60">
        <f t="shared" si="117"/>
        <v>0</v>
      </c>
      <c r="H331" s="60">
        <f t="shared" si="118"/>
        <v>0</v>
      </c>
    </row>
    <row r="332" spans="1:8" s="6" customFormat="1" x14ac:dyDescent="0.25">
      <c r="A332" s="65"/>
      <c r="B332" s="38"/>
      <c r="C332" s="49" t="s">
        <v>44</v>
      </c>
      <c r="D332" s="63">
        <v>1</v>
      </c>
      <c r="E332" s="64">
        <v>0.9</v>
      </c>
      <c r="F332" s="60">
        <v>900</v>
      </c>
      <c r="G332" s="60">
        <f t="shared" si="117"/>
        <v>900</v>
      </c>
      <c r="H332" s="60">
        <f t="shared" si="118"/>
        <v>10800</v>
      </c>
    </row>
    <row r="333" spans="1:8" s="6" customFormat="1" x14ac:dyDescent="0.25">
      <c r="A333" s="65"/>
      <c r="B333" s="38"/>
      <c r="C333" s="70" t="s">
        <v>3</v>
      </c>
      <c r="D333" s="63">
        <v>3</v>
      </c>
      <c r="E333" s="64">
        <v>0.7</v>
      </c>
      <c r="F333" s="60">
        <v>700</v>
      </c>
      <c r="G333" s="60">
        <f t="shared" si="117"/>
        <v>2100</v>
      </c>
      <c r="H333" s="60">
        <f t="shared" si="118"/>
        <v>25200</v>
      </c>
    </row>
    <row r="334" spans="1:8" s="6" customFormat="1" x14ac:dyDescent="0.25">
      <c r="A334" s="65"/>
      <c r="B334" s="38"/>
      <c r="C334" s="70" t="s">
        <v>31</v>
      </c>
      <c r="D334" s="63">
        <v>4</v>
      </c>
      <c r="E334" s="64">
        <v>0.6</v>
      </c>
      <c r="F334" s="60">
        <v>600</v>
      </c>
      <c r="G334" s="60">
        <f t="shared" si="117"/>
        <v>2400</v>
      </c>
      <c r="H334" s="60">
        <f t="shared" si="118"/>
        <v>28800</v>
      </c>
    </row>
    <row r="335" spans="1:8" s="6" customFormat="1" x14ac:dyDescent="0.25">
      <c r="A335" s="65"/>
      <c r="B335" s="38"/>
      <c r="C335" s="70" t="s">
        <v>8</v>
      </c>
      <c r="D335" s="63">
        <v>7</v>
      </c>
      <c r="E335" s="64">
        <v>0.5</v>
      </c>
      <c r="F335" s="60">
        <v>500</v>
      </c>
      <c r="G335" s="60">
        <f t="shared" si="117"/>
        <v>3500</v>
      </c>
      <c r="H335" s="60">
        <f t="shared" si="118"/>
        <v>42000</v>
      </c>
    </row>
    <row r="336" spans="1:8" s="7" customFormat="1" x14ac:dyDescent="0.25">
      <c r="A336" s="65"/>
      <c r="B336" s="44">
        <v>1</v>
      </c>
      <c r="C336" s="71" t="s">
        <v>62</v>
      </c>
      <c r="D336" s="72">
        <f>SUM(D337:D340)</f>
        <v>7</v>
      </c>
      <c r="E336" s="72"/>
      <c r="F336" s="73"/>
      <c r="G336" s="73">
        <f>SUM(G337:G340)</f>
        <v>4200</v>
      </c>
      <c r="H336" s="73">
        <f>SUM(H337:H340)</f>
        <v>50400</v>
      </c>
    </row>
    <row r="337" spans="1:8" s="6" customFormat="1" x14ac:dyDescent="0.25">
      <c r="A337" s="65"/>
      <c r="B337" s="38"/>
      <c r="C337" s="70" t="s">
        <v>30</v>
      </c>
      <c r="D337" s="63">
        <v>1</v>
      </c>
      <c r="E337" s="64">
        <v>1</v>
      </c>
      <c r="F337" s="60">
        <v>1000</v>
      </c>
      <c r="G337" s="60">
        <f t="shared" ref="G337:G340" si="119">D337*F337</f>
        <v>1000</v>
      </c>
      <c r="H337" s="60">
        <f t="shared" ref="H337:H340" si="120">G337*12</f>
        <v>12000</v>
      </c>
    </row>
    <row r="338" spans="1:8" s="6" customFormat="1" x14ac:dyDescent="0.25">
      <c r="A338" s="65"/>
      <c r="B338" s="38"/>
      <c r="C338" s="70" t="s">
        <v>3</v>
      </c>
      <c r="D338" s="63">
        <v>1</v>
      </c>
      <c r="E338" s="64">
        <v>0.65</v>
      </c>
      <c r="F338" s="60">
        <v>650</v>
      </c>
      <c r="G338" s="60">
        <f t="shared" si="119"/>
        <v>650</v>
      </c>
      <c r="H338" s="60">
        <f t="shared" si="120"/>
        <v>7800</v>
      </c>
    </row>
    <row r="339" spans="1:8" s="6" customFormat="1" x14ac:dyDescent="0.25">
      <c r="A339" s="65"/>
      <c r="B339" s="38"/>
      <c r="C339" s="70" t="s">
        <v>4</v>
      </c>
      <c r="D339" s="63">
        <v>3</v>
      </c>
      <c r="E339" s="64">
        <v>0.55000000000000004</v>
      </c>
      <c r="F339" s="60">
        <v>550</v>
      </c>
      <c r="G339" s="60">
        <f t="shared" si="119"/>
        <v>1650</v>
      </c>
      <c r="H339" s="60">
        <f t="shared" si="120"/>
        <v>19800</v>
      </c>
    </row>
    <row r="340" spans="1:8" s="6" customFormat="1" x14ac:dyDescent="0.25">
      <c r="A340" s="65"/>
      <c r="B340" s="38"/>
      <c r="C340" s="70" t="s">
        <v>8</v>
      </c>
      <c r="D340" s="63">
        <v>2</v>
      </c>
      <c r="E340" s="64">
        <v>0.45</v>
      </c>
      <c r="F340" s="60">
        <v>450</v>
      </c>
      <c r="G340" s="60">
        <f t="shared" si="119"/>
        <v>900</v>
      </c>
      <c r="H340" s="60">
        <f t="shared" si="120"/>
        <v>10800</v>
      </c>
    </row>
    <row r="341" spans="1:8" s="7" customFormat="1" x14ac:dyDescent="0.25">
      <c r="A341" s="65"/>
      <c r="B341" s="44">
        <v>2</v>
      </c>
      <c r="C341" s="71" t="s">
        <v>63</v>
      </c>
      <c r="D341" s="72">
        <f>SUM(D342:D345)</f>
        <v>5</v>
      </c>
      <c r="E341" s="72"/>
      <c r="F341" s="73"/>
      <c r="G341" s="73">
        <f>SUM(G342:G345)</f>
        <v>3200</v>
      </c>
      <c r="H341" s="73">
        <f>SUM(H342:H345)</f>
        <v>38400</v>
      </c>
    </row>
    <row r="342" spans="1:8" s="6" customFormat="1" x14ac:dyDescent="0.25">
      <c r="A342" s="65"/>
      <c r="B342" s="38"/>
      <c r="C342" s="70" t="s">
        <v>30</v>
      </c>
      <c r="D342" s="63">
        <v>1</v>
      </c>
      <c r="E342" s="64">
        <v>1</v>
      </c>
      <c r="F342" s="60">
        <v>1000</v>
      </c>
      <c r="G342" s="60">
        <f t="shared" ref="G342:G345" si="121">D342*F342</f>
        <v>1000</v>
      </c>
      <c r="H342" s="60">
        <f t="shared" ref="H342:H345" si="122">G342*12</f>
        <v>12000</v>
      </c>
    </row>
    <row r="343" spans="1:8" s="6" customFormat="1" x14ac:dyDescent="0.25">
      <c r="A343" s="65"/>
      <c r="B343" s="38"/>
      <c r="C343" s="70" t="s">
        <v>3</v>
      </c>
      <c r="D343" s="63">
        <v>1</v>
      </c>
      <c r="E343" s="64">
        <v>0.65</v>
      </c>
      <c r="F343" s="60">
        <v>650</v>
      </c>
      <c r="G343" s="60">
        <f t="shared" si="121"/>
        <v>650</v>
      </c>
      <c r="H343" s="60">
        <f t="shared" si="122"/>
        <v>7800</v>
      </c>
    </row>
    <row r="344" spans="1:8" s="6" customFormat="1" x14ac:dyDescent="0.25">
      <c r="A344" s="65"/>
      <c r="B344" s="38"/>
      <c r="C344" s="70" t="s">
        <v>4</v>
      </c>
      <c r="D344" s="63">
        <v>2</v>
      </c>
      <c r="E344" s="64">
        <v>0.55000000000000004</v>
      </c>
      <c r="F344" s="60">
        <v>550</v>
      </c>
      <c r="G344" s="60">
        <f t="shared" si="121"/>
        <v>1100</v>
      </c>
      <c r="H344" s="60">
        <f t="shared" si="122"/>
        <v>13200</v>
      </c>
    </row>
    <row r="345" spans="1:8" s="6" customFormat="1" x14ac:dyDescent="0.25">
      <c r="A345" s="65"/>
      <c r="B345" s="38"/>
      <c r="C345" s="70" t="s">
        <v>8</v>
      </c>
      <c r="D345" s="63">
        <v>1</v>
      </c>
      <c r="E345" s="64">
        <v>0.45</v>
      </c>
      <c r="F345" s="60">
        <v>450</v>
      </c>
      <c r="G345" s="60">
        <f t="shared" si="121"/>
        <v>450</v>
      </c>
      <c r="H345" s="60">
        <f t="shared" si="122"/>
        <v>5400</v>
      </c>
    </row>
    <row r="346" spans="1:8" s="7" customFormat="1" x14ac:dyDescent="0.25">
      <c r="A346" s="65"/>
      <c r="B346" s="44">
        <v>3</v>
      </c>
      <c r="C346" s="71" t="s">
        <v>64</v>
      </c>
      <c r="D346" s="72">
        <f>SUM(D347:D350)</f>
        <v>7</v>
      </c>
      <c r="E346" s="72"/>
      <c r="F346" s="73"/>
      <c r="G346" s="73">
        <f>SUM(G347:G350)</f>
        <v>4200</v>
      </c>
      <c r="H346" s="73">
        <f>SUM(H347:H350)</f>
        <v>50400</v>
      </c>
    </row>
    <row r="347" spans="1:8" s="6" customFormat="1" x14ac:dyDescent="0.25">
      <c r="A347" s="65"/>
      <c r="B347" s="38"/>
      <c r="C347" s="70" t="s">
        <v>30</v>
      </c>
      <c r="D347" s="63">
        <v>1</v>
      </c>
      <c r="E347" s="64">
        <v>1</v>
      </c>
      <c r="F347" s="60">
        <v>1000</v>
      </c>
      <c r="G347" s="60">
        <f t="shared" ref="G347:G350" si="123">D347*F347</f>
        <v>1000</v>
      </c>
      <c r="H347" s="60">
        <f t="shared" ref="H347:H350" si="124">G347*12</f>
        <v>12000</v>
      </c>
    </row>
    <row r="348" spans="1:8" s="6" customFormat="1" x14ac:dyDescent="0.25">
      <c r="A348" s="65"/>
      <c r="B348" s="38"/>
      <c r="C348" s="70" t="s">
        <v>3</v>
      </c>
      <c r="D348" s="63">
        <v>1</v>
      </c>
      <c r="E348" s="64">
        <v>0.65</v>
      </c>
      <c r="F348" s="60">
        <v>650</v>
      </c>
      <c r="G348" s="60">
        <f t="shared" si="123"/>
        <v>650</v>
      </c>
      <c r="H348" s="60">
        <f t="shared" si="124"/>
        <v>7800</v>
      </c>
    </row>
    <row r="349" spans="1:8" s="6" customFormat="1" x14ac:dyDescent="0.25">
      <c r="A349" s="65"/>
      <c r="B349" s="38"/>
      <c r="C349" s="70" t="s">
        <v>4</v>
      </c>
      <c r="D349" s="63">
        <v>3</v>
      </c>
      <c r="E349" s="64">
        <v>0.55000000000000004</v>
      </c>
      <c r="F349" s="60">
        <v>550</v>
      </c>
      <c r="G349" s="60">
        <f t="shared" si="123"/>
        <v>1650</v>
      </c>
      <c r="H349" s="60">
        <f t="shared" si="124"/>
        <v>19800</v>
      </c>
    </row>
    <row r="350" spans="1:8" s="6" customFormat="1" x14ac:dyDescent="0.25">
      <c r="A350" s="65"/>
      <c r="B350" s="38"/>
      <c r="C350" s="70" t="s">
        <v>8</v>
      </c>
      <c r="D350" s="63">
        <v>2</v>
      </c>
      <c r="E350" s="64">
        <v>0.45</v>
      </c>
      <c r="F350" s="60">
        <v>450</v>
      </c>
      <c r="G350" s="60">
        <f t="shared" si="123"/>
        <v>900</v>
      </c>
      <c r="H350" s="60">
        <f t="shared" si="124"/>
        <v>10800</v>
      </c>
    </row>
    <row r="351" spans="1:8" s="7" customFormat="1" x14ac:dyDescent="0.25">
      <c r="A351" s="65"/>
      <c r="B351" s="44">
        <v>4</v>
      </c>
      <c r="C351" s="71" t="s">
        <v>65</v>
      </c>
      <c r="D351" s="72">
        <f>SUM(D352:D355)</f>
        <v>8</v>
      </c>
      <c r="E351" s="72"/>
      <c r="F351" s="73"/>
      <c r="G351" s="73">
        <f>SUM(G352:G355)</f>
        <v>4850</v>
      </c>
      <c r="H351" s="73">
        <f>SUM(H352:H355)</f>
        <v>58200</v>
      </c>
    </row>
    <row r="352" spans="1:8" s="6" customFormat="1" x14ac:dyDescent="0.25">
      <c r="A352" s="65"/>
      <c r="B352" s="38"/>
      <c r="C352" s="70" t="s">
        <v>30</v>
      </c>
      <c r="D352" s="63">
        <v>1</v>
      </c>
      <c r="E352" s="64">
        <v>1</v>
      </c>
      <c r="F352" s="60">
        <v>1000</v>
      </c>
      <c r="G352" s="60">
        <f t="shared" ref="G352:G355" si="125">D352*F352</f>
        <v>1000</v>
      </c>
      <c r="H352" s="60">
        <f t="shared" ref="H352:H355" si="126">G352*12</f>
        <v>12000</v>
      </c>
    </row>
    <row r="353" spans="1:8" s="6" customFormat="1" x14ac:dyDescent="0.25">
      <c r="A353" s="65"/>
      <c r="B353" s="38"/>
      <c r="C353" s="70" t="s">
        <v>3</v>
      </c>
      <c r="D353" s="63">
        <v>2</v>
      </c>
      <c r="E353" s="64">
        <v>0.65</v>
      </c>
      <c r="F353" s="60">
        <v>650</v>
      </c>
      <c r="G353" s="60">
        <f t="shared" si="125"/>
        <v>1300</v>
      </c>
      <c r="H353" s="60">
        <f t="shared" si="126"/>
        <v>15600</v>
      </c>
    </row>
    <row r="354" spans="1:8" s="6" customFormat="1" x14ac:dyDescent="0.25">
      <c r="A354" s="65"/>
      <c r="B354" s="38"/>
      <c r="C354" s="70" t="s">
        <v>4</v>
      </c>
      <c r="D354" s="63">
        <v>3</v>
      </c>
      <c r="E354" s="64">
        <v>0.55000000000000004</v>
      </c>
      <c r="F354" s="60">
        <v>550</v>
      </c>
      <c r="G354" s="60">
        <f t="shared" si="125"/>
        <v>1650</v>
      </c>
      <c r="H354" s="60">
        <f t="shared" si="126"/>
        <v>19800</v>
      </c>
    </row>
    <row r="355" spans="1:8" s="6" customFormat="1" x14ac:dyDescent="0.25">
      <c r="A355" s="65"/>
      <c r="B355" s="38"/>
      <c r="C355" s="70" t="s">
        <v>8</v>
      </c>
      <c r="D355" s="63">
        <v>2</v>
      </c>
      <c r="E355" s="64">
        <v>0.45</v>
      </c>
      <c r="F355" s="60">
        <v>450</v>
      </c>
      <c r="G355" s="60">
        <f t="shared" si="125"/>
        <v>900</v>
      </c>
      <c r="H355" s="60">
        <f t="shared" si="126"/>
        <v>10800</v>
      </c>
    </row>
    <row r="356" spans="1:8" s="7" customFormat="1" x14ac:dyDescent="0.25">
      <c r="A356" s="65"/>
      <c r="B356" s="44">
        <v>5</v>
      </c>
      <c r="C356" s="71" t="s">
        <v>66</v>
      </c>
      <c r="D356" s="72">
        <f>SUM(D357:D360)</f>
        <v>6</v>
      </c>
      <c r="E356" s="72"/>
      <c r="F356" s="73"/>
      <c r="G356" s="73">
        <f>SUM(G357:G360)</f>
        <v>3650</v>
      </c>
      <c r="H356" s="73">
        <f>SUM(H357:H360)</f>
        <v>43800</v>
      </c>
    </row>
    <row r="357" spans="1:8" s="6" customFormat="1" x14ac:dyDescent="0.25">
      <c r="A357" s="65"/>
      <c r="B357" s="38"/>
      <c r="C357" s="70" t="s">
        <v>30</v>
      </c>
      <c r="D357" s="63">
        <v>1</v>
      </c>
      <c r="E357" s="64">
        <v>1</v>
      </c>
      <c r="F357" s="60">
        <v>1000</v>
      </c>
      <c r="G357" s="60">
        <f t="shared" ref="G357:G360" si="127">D357*F357</f>
        <v>1000</v>
      </c>
      <c r="H357" s="60">
        <f t="shared" ref="H357:H360" si="128">G357*12</f>
        <v>12000</v>
      </c>
    </row>
    <row r="358" spans="1:8" s="6" customFormat="1" x14ac:dyDescent="0.25">
      <c r="A358" s="65"/>
      <c r="B358" s="38"/>
      <c r="C358" s="70" t="s">
        <v>3</v>
      </c>
      <c r="D358" s="63">
        <v>1</v>
      </c>
      <c r="E358" s="64">
        <v>0.65</v>
      </c>
      <c r="F358" s="60">
        <v>650</v>
      </c>
      <c r="G358" s="60">
        <f t="shared" si="127"/>
        <v>650</v>
      </c>
      <c r="H358" s="60">
        <f t="shared" si="128"/>
        <v>7800</v>
      </c>
    </row>
    <row r="359" spans="1:8" s="6" customFormat="1" x14ac:dyDescent="0.25">
      <c r="A359" s="65"/>
      <c r="B359" s="38"/>
      <c r="C359" s="70" t="s">
        <v>31</v>
      </c>
      <c r="D359" s="63">
        <v>2</v>
      </c>
      <c r="E359" s="64">
        <v>0.55000000000000004</v>
      </c>
      <c r="F359" s="60">
        <v>550</v>
      </c>
      <c r="G359" s="60">
        <f t="shared" si="127"/>
        <v>1100</v>
      </c>
      <c r="H359" s="60">
        <f t="shared" si="128"/>
        <v>13200</v>
      </c>
    </row>
    <row r="360" spans="1:8" s="6" customFormat="1" x14ac:dyDescent="0.25">
      <c r="A360" s="65"/>
      <c r="B360" s="38"/>
      <c r="C360" s="70" t="s">
        <v>8</v>
      </c>
      <c r="D360" s="63">
        <v>2</v>
      </c>
      <c r="E360" s="64">
        <v>0.45</v>
      </c>
      <c r="F360" s="60">
        <v>450</v>
      </c>
      <c r="G360" s="60">
        <f t="shared" si="127"/>
        <v>900</v>
      </c>
      <c r="H360" s="60">
        <f t="shared" si="128"/>
        <v>10800</v>
      </c>
    </row>
    <row r="361" spans="1:8" s="7" customFormat="1" x14ac:dyDescent="0.25">
      <c r="A361" s="65"/>
      <c r="B361" s="44">
        <v>6</v>
      </c>
      <c r="C361" s="71" t="s">
        <v>67</v>
      </c>
      <c r="D361" s="72">
        <f>SUM(D362:D365)</f>
        <v>6</v>
      </c>
      <c r="E361" s="72"/>
      <c r="F361" s="73"/>
      <c r="G361" s="73">
        <f>SUM(G362:G365)</f>
        <v>3850</v>
      </c>
      <c r="H361" s="73">
        <f>SUM(H362:H365)</f>
        <v>46200</v>
      </c>
    </row>
    <row r="362" spans="1:8" s="6" customFormat="1" x14ac:dyDescent="0.25">
      <c r="A362" s="65"/>
      <c r="B362" s="38"/>
      <c r="C362" s="70" t="s">
        <v>30</v>
      </c>
      <c r="D362" s="63">
        <v>1</v>
      </c>
      <c r="E362" s="64">
        <v>1</v>
      </c>
      <c r="F362" s="60">
        <v>1000</v>
      </c>
      <c r="G362" s="60">
        <f t="shared" ref="G362:G365" si="129">D362*F362</f>
        <v>1000</v>
      </c>
      <c r="H362" s="60">
        <f t="shared" ref="H362:H365" si="130">G362*12</f>
        <v>12000</v>
      </c>
    </row>
    <row r="363" spans="1:8" s="6" customFormat="1" x14ac:dyDescent="0.25">
      <c r="A363" s="65"/>
      <c r="B363" s="38"/>
      <c r="C363" s="70" t="s">
        <v>3</v>
      </c>
      <c r="D363" s="63">
        <v>2</v>
      </c>
      <c r="E363" s="64">
        <v>0.65</v>
      </c>
      <c r="F363" s="60">
        <v>650</v>
      </c>
      <c r="G363" s="60">
        <f t="shared" si="129"/>
        <v>1300</v>
      </c>
      <c r="H363" s="60">
        <f t="shared" si="130"/>
        <v>15600</v>
      </c>
    </row>
    <row r="364" spans="1:8" s="6" customFormat="1" x14ac:dyDescent="0.25">
      <c r="A364" s="65"/>
      <c r="B364" s="38"/>
      <c r="C364" s="70" t="s">
        <v>31</v>
      </c>
      <c r="D364" s="63">
        <v>2</v>
      </c>
      <c r="E364" s="64">
        <v>0.55000000000000004</v>
      </c>
      <c r="F364" s="60">
        <v>550</v>
      </c>
      <c r="G364" s="60">
        <f t="shared" si="129"/>
        <v>1100</v>
      </c>
      <c r="H364" s="60">
        <f t="shared" si="130"/>
        <v>13200</v>
      </c>
    </row>
    <row r="365" spans="1:8" s="6" customFormat="1" x14ac:dyDescent="0.25">
      <c r="A365" s="65"/>
      <c r="B365" s="38"/>
      <c r="C365" s="70" t="s">
        <v>8</v>
      </c>
      <c r="D365" s="63">
        <v>1</v>
      </c>
      <c r="E365" s="64">
        <v>0.45</v>
      </c>
      <c r="F365" s="60">
        <v>450</v>
      </c>
      <c r="G365" s="60">
        <f t="shared" si="129"/>
        <v>450</v>
      </c>
      <c r="H365" s="60">
        <f t="shared" si="130"/>
        <v>5400</v>
      </c>
    </row>
    <row r="366" spans="1:8" s="7" customFormat="1" x14ac:dyDescent="0.25">
      <c r="A366" s="65"/>
      <c r="B366" s="44">
        <v>7</v>
      </c>
      <c r="C366" s="71" t="s">
        <v>68</v>
      </c>
      <c r="D366" s="72">
        <f>SUM(D367:D370)</f>
        <v>8</v>
      </c>
      <c r="E366" s="72"/>
      <c r="F366" s="73"/>
      <c r="G366" s="73">
        <f>SUM(G367:G370)</f>
        <v>4850</v>
      </c>
      <c r="H366" s="73">
        <f>SUM(H367:H370)</f>
        <v>58200</v>
      </c>
    </row>
    <row r="367" spans="1:8" s="6" customFormat="1" x14ac:dyDescent="0.25">
      <c r="A367" s="65"/>
      <c r="B367" s="38"/>
      <c r="C367" s="70" t="s">
        <v>30</v>
      </c>
      <c r="D367" s="63">
        <v>1</v>
      </c>
      <c r="E367" s="64">
        <v>1</v>
      </c>
      <c r="F367" s="60">
        <v>1000</v>
      </c>
      <c r="G367" s="60">
        <f t="shared" ref="G367:G370" si="131">D367*F367</f>
        <v>1000</v>
      </c>
      <c r="H367" s="60">
        <f t="shared" ref="H367:H370" si="132">G367*12</f>
        <v>12000</v>
      </c>
    </row>
    <row r="368" spans="1:8" s="6" customFormat="1" x14ac:dyDescent="0.25">
      <c r="A368" s="65"/>
      <c r="B368" s="38"/>
      <c r="C368" s="70" t="s">
        <v>15</v>
      </c>
      <c r="D368" s="63">
        <v>2</v>
      </c>
      <c r="E368" s="64">
        <v>0.65</v>
      </c>
      <c r="F368" s="60">
        <v>650</v>
      </c>
      <c r="G368" s="60">
        <f t="shared" si="131"/>
        <v>1300</v>
      </c>
      <c r="H368" s="60">
        <f t="shared" si="132"/>
        <v>15600</v>
      </c>
    </row>
    <row r="369" spans="1:8" s="6" customFormat="1" x14ac:dyDescent="0.25">
      <c r="A369" s="65"/>
      <c r="B369" s="38"/>
      <c r="C369" s="70" t="s">
        <v>31</v>
      </c>
      <c r="D369" s="63">
        <v>3</v>
      </c>
      <c r="E369" s="64">
        <v>0.55000000000000004</v>
      </c>
      <c r="F369" s="60">
        <v>550</v>
      </c>
      <c r="G369" s="60">
        <f t="shared" si="131"/>
        <v>1650</v>
      </c>
      <c r="H369" s="60">
        <f t="shared" si="132"/>
        <v>19800</v>
      </c>
    </row>
    <row r="370" spans="1:8" s="6" customFormat="1" x14ac:dyDescent="0.25">
      <c r="A370" s="65"/>
      <c r="B370" s="38"/>
      <c r="C370" s="70" t="s">
        <v>8</v>
      </c>
      <c r="D370" s="63">
        <v>2</v>
      </c>
      <c r="E370" s="64">
        <v>0.45</v>
      </c>
      <c r="F370" s="60">
        <v>450</v>
      </c>
      <c r="G370" s="60">
        <f t="shared" si="131"/>
        <v>900</v>
      </c>
      <c r="H370" s="60">
        <f t="shared" si="132"/>
        <v>10800</v>
      </c>
    </row>
    <row r="371" spans="1:8" s="7" customFormat="1" ht="25.5" customHeight="1" x14ac:dyDescent="0.25">
      <c r="A371" s="65"/>
      <c r="B371" s="275" t="s">
        <v>123</v>
      </c>
      <c r="C371" s="282" t="s">
        <v>69</v>
      </c>
      <c r="D371" s="275">
        <f>SUM(D372:D380)</f>
        <v>16</v>
      </c>
      <c r="E371" s="275"/>
      <c r="F371" s="276"/>
      <c r="G371" s="276">
        <f>SUM(G372:G380)</f>
        <v>11500</v>
      </c>
      <c r="H371" s="276">
        <f>SUM(H372:H380)</f>
        <v>138000</v>
      </c>
    </row>
    <row r="372" spans="1:8" s="6" customFormat="1" x14ac:dyDescent="0.25">
      <c r="A372" s="65"/>
      <c r="B372" s="38"/>
      <c r="C372" s="70" t="s">
        <v>26</v>
      </c>
      <c r="D372" s="63">
        <v>1</v>
      </c>
      <c r="E372" s="64">
        <v>1.8</v>
      </c>
      <c r="F372" s="60">
        <v>1800</v>
      </c>
      <c r="G372" s="60">
        <f t="shared" ref="G372:G380" si="133">D372*F372</f>
        <v>1800</v>
      </c>
      <c r="H372" s="60">
        <f t="shared" ref="H372:H380" si="134">G372*12</f>
        <v>21600</v>
      </c>
    </row>
    <row r="373" spans="1:8" s="6" customFormat="1" hidden="1" x14ac:dyDescent="0.25">
      <c r="A373" s="65" t="s">
        <v>350</v>
      </c>
      <c r="B373" s="234"/>
      <c r="C373" s="235" t="s">
        <v>2</v>
      </c>
      <c r="D373" s="236">
        <v>0</v>
      </c>
      <c r="E373" s="237">
        <v>1.3</v>
      </c>
      <c r="F373" s="238">
        <v>1300</v>
      </c>
      <c r="G373" s="238">
        <f t="shared" si="133"/>
        <v>0</v>
      </c>
      <c r="H373" s="238">
        <f t="shared" si="134"/>
        <v>0</v>
      </c>
    </row>
    <row r="374" spans="1:8" s="6" customFormat="1" x14ac:dyDescent="0.25">
      <c r="A374" s="65"/>
      <c r="B374" s="38"/>
      <c r="C374" s="49" t="s">
        <v>27</v>
      </c>
      <c r="D374" s="63">
        <v>1</v>
      </c>
      <c r="E374" s="64">
        <v>0.7</v>
      </c>
      <c r="F374" s="60">
        <v>700</v>
      </c>
      <c r="G374" s="60">
        <f t="shared" si="133"/>
        <v>700</v>
      </c>
      <c r="H374" s="60">
        <f t="shared" si="134"/>
        <v>8400</v>
      </c>
    </row>
    <row r="375" spans="1:8" s="6" customFormat="1" x14ac:dyDescent="0.25">
      <c r="A375" s="65"/>
      <c r="B375" s="38"/>
      <c r="C375" s="70" t="s">
        <v>10</v>
      </c>
      <c r="D375" s="63">
        <f>1+1</f>
        <v>2</v>
      </c>
      <c r="E375" s="64">
        <v>0.8</v>
      </c>
      <c r="F375" s="60">
        <v>800</v>
      </c>
      <c r="G375" s="60">
        <f t="shared" si="133"/>
        <v>1600</v>
      </c>
      <c r="H375" s="60">
        <f t="shared" si="134"/>
        <v>19200</v>
      </c>
    </row>
    <row r="376" spans="1:8" s="6" customFormat="1" hidden="1" x14ac:dyDescent="0.25">
      <c r="A376" s="65" t="s">
        <v>350</v>
      </c>
      <c r="B376" s="38"/>
      <c r="C376" s="49" t="s">
        <v>28</v>
      </c>
      <c r="D376" s="63">
        <v>0</v>
      </c>
      <c r="E376" s="64">
        <v>0.8</v>
      </c>
      <c r="F376" s="60">
        <v>800</v>
      </c>
      <c r="G376" s="60">
        <f t="shared" si="133"/>
        <v>0</v>
      </c>
      <c r="H376" s="60">
        <f t="shared" si="134"/>
        <v>0</v>
      </c>
    </row>
    <row r="377" spans="1:8" s="6" customFormat="1" x14ac:dyDescent="0.25">
      <c r="A377" s="65"/>
      <c r="B377" s="38"/>
      <c r="C377" s="49" t="s">
        <v>44</v>
      </c>
      <c r="D377" s="63">
        <v>1</v>
      </c>
      <c r="E377" s="64">
        <v>0.9</v>
      </c>
      <c r="F377" s="60">
        <v>900</v>
      </c>
      <c r="G377" s="60">
        <f t="shared" si="133"/>
        <v>900</v>
      </c>
      <c r="H377" s="60">
        <f t="shared" si="134"/>
        <v>10800</v>
      </c>
    </row>
    <row r="378" spans="1:8" s="6" customFormat="1" x14ac:dyDescent="0.25">
      <c r="A378" s="65"/>
      <c r="B378" s="38"/>
      <c r="C378" s="70" t="s">
        <v>3</v>
      </c>
      <c r="D378" s="63">
        <v>3</v>
      </c>
      <c r="E378" s="64">
        <v>0.7</v>
      </c>
      <c r="F378" s="60">
        <v>700</v>
      </c>
      <c r="G378" s="60">
        <f t="shared" si="133"/>
        <v>2100</v>
      </c>
      <c r="H378" s="60">
        <f t="shared" si="134"/>
        <v>25200</v>
      </c>
    </row>
    <row r="379" spans="1:8" s="6" customFormat="1" x14ac:dyDescent="0.25">
      <c r="A379" s="65"/>
      <c r="B379" s="38"/>
      <c r="C379" s="70" t="s">
        <v>31</v>
      </c>
      <c r="D379" s="63">
        <v>4</v>
      </c>
      <c r="E379" s="64">
        <v>0.6</v>
      </c>
      <c r="F379" s="60">
        <v>600</v>
      </c>
      <c r="G379" s="60">
        <f t="shared" si="133"/>
        <v>2400</v>
      </c>
      <c r="H379" s="60">
        <f t="shared" si="134"/>
        <v>28800</v>
      </c>
    </row>
    <row r="380" spans="1:8" s="6" customFormat="1" x14ac:dyDescent="0.25">
      <c r="A380" s="65"/>
      <c r="B380" s="38"/>
      <c r="C380" s="70" t="s">
        <v>8</v>
      </c>
      <c r="D380" s="63">
        <v>4</v>
      </c>
      <c r="E380" s="64">
        <v>0.5</v>
      </c>
      <c r="F380" s="60">
        <v>500</v>
      </c>
      <c r="G380" s="60">
        <f t="shared" si="133"/>
        <v>2000</v>
      </c>
      <c r="H380" s="60">
        <f t="shared" si="134"/>
        <v>24000</v>
      </c>
    </row>
    <row r="381" spans="1:8" s="7" customFormat="1" x14ac:dyDescent="0.25">
      <c r="A381" s="65"/>
      <c r="B381" s="44">
        <v>1</v>
      </c>
      <c r="C381" s="71" t="s">
        <v>70</v>
      </c>
      <c r="D381" s="72">
        <f>SUM(D382:D385)</f>
        <v>7</v>
      </c>
      <c r="E381" s="72"/>
      <c r="F381" s="73"/>
      <c r="G381" s="73">
        <f>SUM(G382:G385)</f>
        <v>4400</v>
      </c>
      <c r="H381" s="73">
        <f>SUM(H382:H385)</f>
        <v>52800</v>
      </c>
    </row>
    <row r="382" spans="1:8" s="6" customFormat="1" x14ac:dyDescent="0.25">
      <c r="A382" s="65"/>
      <c r="B382" s="38"/>
      <c r="C382" s="70" t="s">
        <v>30</v>
      </c>
      <c r="D382" s="63">
        <v>1</v>
      </c>
      <c r="E382" s="64">
        <v>1</v>
      </c>
      <c r="F382" s="60">
        <v>1000</v>
      </c>
      <c r="G382" s="60">
        <f t="shared" ref="G382:G385" si="135">D382*F382</f>
        <v>1000</v>
      </c>
      <c r="H382" s="60">
        <f t="shared" ref="H382:H385" si="136">G382*12</f>
        <v>12000</v>
      </c>
    </row>
    <row r="383" spans="1:8" s="6" customFormat="1" x14ac:dyDescent="0.25">
      <c r="A383" s="65"/>
      <c r="B383" s="38"/>
      <c r="C383" s="70" t="s">
        <v>3</v>
      </c>
      <c r="D383" s="63">
        <v>1</v>
      </c>
      <c r="E383" s="64">
        <v>0.65</v>
      </c>
      <c r="F383" s="60">
        <v>650</v>
      </c>
      <c r="G383" s="60">
        <f t="shared" si="135"/>
        <v>650</v>
      </c>
      <c r="H383" s="60">
        <f t="shared" si="136"/>
        <v>7800</v>
      </c>
    </row>
    <row r="384" spans="1:8" s="6" customFormat="1" x14ac:dyDescent="0.25">
      <c r="A384" s="65"/>
      <c r="B384" s="38"/>
      <c r="C384" s="70" t="s">
        <v>4</v>
      </c>
      <c r="D384" s="63">
        <v>5</v>
      </c>
      <c r="E384" s="64">
        <v>0.55000000000000004</v>
      </c>
      <c r="F384" s="60">
        <v>550</v>
      </c>
      <c r="G384" s="60">
        <f t="shared" si="135"/>
        <v>2750</v>
      </c>
      <c r="H384" s="60">
        <f t="shared" si="136"/>
        <v>33000</v>
      </c>
    </row>
    <row r="385" spans="1:8" s="6" customFormat="1" hidden="1" x14ac:dyDescent="0.25">
      <c r="A385" s="65" t="s">
        <v>350</v>
      </c>
      <c r="B385" s="38"/>
      <c r="C385" s="70" t="s">
        <v>8</v>
      </c>
      <c r="D385" s="63">
        <v>0</v>
      </c>
      <c r="E385" s="64">
        <v>0.45</v>
      </c>
      <c r="F385" s="60">
        <v>450</v>
      </c>
      <c r="G385" s="60">
        <f t="shared" si="135"/>
        <v>0</v>
      </c>
      <c r="H385" s="60">
        <f t="shared" si="136"/>
        <v>0</v>
      </c>
    </row>
    <row r="386" spans="1:8" s="7" customFormat="1" x14ac:dyDescent="0.25">
      <c r="A386" s="65"/>
      <c r="B386" s="44">
        <v>2</v>
      </c>
      <c r="C386" s="71" t="s">
        <v>71</v>
      </c>
      <c r="D386" s="72">
        <f>SUM(D387:D390)</f>
        <v>4</v>
      </c>
      <c r="E386" s="72"/>
      <c r="F386" s="73"/>
      <c r="G386" s="73">
        <f>SUM(G387:G390)</f>
        <v>2750</v>
      </c>
      <c r="H386" s="73">
        <f>SUM(H387:H390)</f>
        <v>33000</v>
      </c>
    </row>
    <row r="387" spans="1:8" s="6" customFormat="1" x14ac:dyDescent="0.25">
      <c r="A387" s="65"/>
      <c r="B387" s="38"/>
      <c r="C387" s="70" t="s">
        <v>30</v>
      </c>
      <c r="D387" s="63">
        <v>1</v>
      </c>
      <c r="E387" s="64">
        <v>1</v>
      </c>
      <c r="F387" s="60">
        <v>1000</v>
      </c>
      <c r="G387" s="60">
        <f t="shared" ref="G387:G390" si="137">D387*F387</f>
        <v>1000</v>
      </c>
      <c r="H387" s="60">
        <f t="shared" ref="H387:H390" si="138">G387*12</f>
        <v>12000</v>
      </c>
    </row>
    <row r="388" spans="1:8" s="6" customFormat="1" x14ac:dyDescent="0.25">
      <c r="A388" s="65"/>
      <c r="B388" s="38"/>
      <c r="C388" s="70" t="s">
        <v>3</v>
      </c>
      <c r="D388" s="63">
        <v>1</v>
      </c>
      <c r="E388" s="64">
        <v>0.65</v>
      </c>
      <c r="F388" s="60">
        <v>650</v>
      </c>
      <c r="G388" s="60">
        <f t="shared" si="137"/>
        <v>650</v>
      </c>
      <c r="H388" s="60">
        <f t="shared" si="138"/>
        <v>7800</v>
      </c>
    </row>
    <row r="389" spans="1:8" s="6" customFormat="1" x14ac:dyDescent="0.25">
      <c r="A389" s="65"/>
      <c r="B389" s="38"/>
      <c r="C389" s="70" t="s">
        <v>4</v>
      </c>
      <c r="D389" s="63">
        <v>2</v>
      </c>
      <c r="E389" s="64">
        <v>0.55000000000000004</v>
      </c>
      <c r="F389" s="60">
        <v>550</v>
      </c>
      <c r="G389" s="60">
        <f t="shared" si="137"/>
        <v>1100</v>
      </c>
      <c r="H389" s="60">
        <f t="shared" si="138"/>
        <v>13200</v>
      </c>
    </row>
    <row r="390" spans="1:8" s="6" customFormat="1" hidden="1" x14ac:dyDescent="0.25">
      <c r="A390" s="65" t="s">
        <v>350</v>
      </c>
      <c r="B390" s="38"/>
      <c r="C390" s="70" t="s">
        <v>8</v>
      </c>
      <c r="D390" s="63">
        <v>0</v>
      </c>
      <c r="E390" s="64">
        <v>0.45</v>
      </c>
      <c r="F390" s="60">
        <v>450</v>
      </c>
      <c r="G390" s="60">
        <f t="shared" si="137"/>
        <v>0</v>
      </c>
      <c r="H390" s="60">
        <f t="shared" si="138"/>
        <v>0</v>
      </c>
    </row>
    <row r="391" spans="1:8" s="7" customFormat="1" x14ac:dyDescent="0.25">
      <c r="A391" s="65"/>
      <c r="B391" s="44">
        <v>3</v>
      </c>
      <c r="C391" s="71" t="s">
        <v>72</v>
      </c>
      <c r="D391" s="72">
        <f>SUM(D392:D395)</f>
        <v>5</v>
      </c>
      <c r="E391" s="72"/>
      <c r="F391" s="73"/>
      <c r="G391" s="73">
        <f>SUM(G392:G395)</f>
        <v>3200</v>
      </c>
      <c r="H391" s="73">
        <f>SUM(H392:H395)</f>
        <v>38400</v>
      </c>
    </row>
    <row r="392" spans="1:8" s="6" customFormat="1" x14ac:dyDescent="0.25">
      <c r="A392" s="65"/>
      <c r="B392" s="38"/>
      <c r="C392" s="70" t="s">
        <v>30</v>
      </c>
      <c r="D392" s="63">
        <v>1</v>
      </c>
      <c r="E392" s="64">
        <v>1</v>
      </c>
      <c r="F392" s="60">
        <v>1000</v>
      </c>
      <c r="G392" s="60">
        <f t="shared" ref="G392:G395" si="139">D392*F392</f>
        <v>1000</v>
      </c>
      <c r="H392" s="60">
        <f t="shared" ref="H392:H395" si="140">G392*12</f>
        <v>12000</v>
      </c>
    </row>
    <row r="393" spans="1:8" s="6" customFormat="1" x14ac:dyDescent="0.25">
      <c r="A393" s="65"/>
      <c r="B393" s="38"/>
      <c r="C393" s="70" t="s">
        <v>3</v>
      </c>
      <c r="D393" s="63">
        <v>1</v>
      </c>
      <c r="E393" s="64">
        <v>0.65</v>
      </c>
      <c r="F393" s="60">
        <v>650</v>
      </c>
      <c r="G393" s="60">
        <f t="shared" si="139"/>
        <v>650</v>
      </c>
      <c r="H393" s="60">
        <f t="shared" si="140"/>
        <v>7800</v>
      </c>
    </row>
    <row r="394" spans="1:8" s="6" customFormat="1" x14ac:dyDescent="0.25">
      <c r="A394" s="65"/>
      <c r="B394" s="38"/>
      <c r="C394" s="70" t="s">
        <v>4</v>
      </c>
      <c r="D394" s="63">
        <v>2</v>
      </c>
      <c r="E394" s="64">
        <v>0.55000000000000004</v>
      </c>
      <c r="F394" s="60">
        <v>550</v>
      </c>
      <c r="G394" s="60">
        <f t="shared" si="139"/>
        <v>1100</v>
      </c>
      <c r="H394" s="60">
        <f t="shared" si="140"/>
        <v>13200</v>
      </c>
    </row>
    <row r="395" spans="1:8" s="6" customFormat="1" x14ac:dyDescent="0.25">
      <c r="A395" s="65"/>
      <c r="B395" s="38"/>
      <c r="C395" s="70" t="s">
        <v>8</v>
      </c>
      <c r="D395" s="63">
        <v>1</v>
      </c>
      <c r="E395" s="64">
        <v>0.45</v>
      </c>
      <c r="F395" s="60">
        <v>450</v>
      </c>
      <c r="G395" s="60">
        <f t="shared" si="139"/>
        <v>450</v>
      </c>
      <c r="H395" s="60">
        <f t="shared" si="140"/>
        <v>5400</v>
      </c>
    </row>
    <row r="396" spans="1:8" s="7" customFormat="1" x14ac:dyDescent="0.25">
      <c r="A396" s="65"/>
      <c r="B396" s="44">
        <v>4</v>
      </c>
      <c r="C396" s="71" t="s">
        <v>73</v>
      </c>
      <c r="D396" s="72">
        <f>SUM(D397:D400)</f>
        <v>5</v>
      </c>
      <c r="E396" s="72"/>
      <c r="F396" s="73"/>
      <c r="G396" s="73">
        <f>SUM(G397:G400)</f>
        <v>3200</v>
      </c>
      <c r="H396" s="73">
        <f>SUM(H397:H400)</f>
        <v>38400</v>
      </c>
    </row>
    <row r="397" spans="1:8" s="6" customFormat="1" x14ac:dyDescent="0.25">
      <c r="A397" s="65"/>
      <c r="B397" s="38"/>
      <c r="C397" s="70" t="s">
        <v>30</v>
      </c>
      <c r="D397" s="63">
        <v>1</v>
      </c>
      <c r="E397" s="64">
        <v>1</v>
      </c>
      <c r="F397" s="60">
        <v>1000</v>
      </c>
      <c r="G397" s="60">
        <f t="shared" ref="G397:G400" si="141">D397*F397</f>
        <v>1000</v>
      </c>
      <c r="H397" s="60">
        <f t="shared" ref="H397:H400" si="142">G397*12</f>
        <v>12000</v>
      </c>
    </row>
    <row r="398" spans="1:8" s="6" customFormat="1" x14ac:dyDescent="0.25">
      <c r="A398" s="65"/>
      <c r="B398" s="38"/>
      <c r="C398" s="70" t="s">
        <v>3</v>
      </c>
      <c r="D398" s="63">
        <v>1</v>
      </c>
      <c r="E398" s="64">
        <v>0.65</v>
      </c>
      <c r="F398" s="60">
        <v>650</v>
      </c>
      <c r="G398" s="60">
        <f t="shared" si="141"/>
        <v>650</v>
      </c>
      <c r="H398" s="60">
        <f t="shared" si="142"/>
        <v>7800</v>
      </c>
    </row>
    <row r="399" spans="1:8" s="6" customFormat="1" x14ac:dyDescent="0.25">
      <c r="A399" s="65"/>
      <c r="B399" s="38"/>
      <c r="C399" s="70" t="s">
        <v>4</v>
      </c>
      <c r="D399" s="63">
        <v>2</v>
      </c>
      <c r="E399" s="64">
        <v>0.55000000000000004</v>
      </c>
      <c r="F399" s="60">
        <v>550</v>
      </c>
      <c r="G399" s="60">
        <f t="shared" si="141"/>
        <v>1100</v>
      </c>
      <c r="H399" s="60">
        <f t="shared" si="142"/>
        <v>13200</v>
      </c>
    </row>
    <row r="400" spans="1:8" s="6" customFormat="1" x14ac:dyDescent="0.25">
      <c r="A400" s="65"/>
      <c r="B400" s="38"/>
      <c r="C400" s="70" t="s">
        <v>8</v>
      </c>
      <c r="D400" s="63">
        <v>1</v>
      </c>
      <c r="E400" s="64">
        <v>0.45</v>
      </c>
      <c r="F400" s="60">
        <v>450</v>
      </c>
      <c r="G400" s="60">
        <f t="shared" si="141"/>
        <v>450</v>
      </c>
      <c r="H400" s="60">
        <f t="shared" si="142"/>
        <v>5400</v>
      </c>
    </row>
    <row r="401" spans="1:8" s="7" customFormat="1" x14ac:dyDescent="0.25">
      <c r="A401" s="65"/>
      <c r="B401" s="44">
        <v>5</v>
      </c>
      <c r="C401" s="71" t="s">
        <v>74</v>
      </c>
      <c r="D401" s="72">
        <f>SUM(D402:D405)</f>
        <v>5</v>
      </c>
      <c r="E401" s="72"/>
      <c r="F401" s="73"/>
      <c r="G401" s="73">
        <f>SUM(G402:G405)</f>
        <v>3200</v>
      </c>
      <c r="H401" s="73">
        <f>SUM(H402:H405)</f>
        <v>38400</v>
      </c>
    </row>
    <row r="402" spans="1:8" s="6" customFormat="1" x14ac:dyDescent="0.25">
      <c r="A402" s="65"/>
      <c r="B402" s="38"/>
      <c r="C402" s="70" t="s">
        <v>30</v>
      </c>
      <c r="D402" s="63">
        <v>1</v>
      </c>
      <c r="E402" s="64">
        <v>1</v>
      </c>
      <c r="F402" s="60">
        <v>1000</v>
      </c>
      <c r="G402" s="60">
        <f t="shared" ref="G402:G405" si="143">D402*F402</f>
        <v>1000</v>
      </c>
      <c r="H402" s="60">
        <f t="shared" ref="H402:H405" si="144">G402*12</f>
        <v>12000</v>
      </c>
    </row>
    <row r="403" spans="1:8" s="6" customFormat="1" x14ac:dyDescent="0.25">
      <c r="A403" s="65"/>
      <c r="B403" s="38"/>
      <c r="C403" s="70" t="s">
        <v>3</v>
      </c>
      <c r="D403" s="63">
        <v>1</v>
      </c>
      <c r="E403" s="64">
        <v>0.65</v>
      </c>
      <c r="F403" s="60">
        <v>650</v>
      </c>
      <c r="G403" s="60">
        <f t="shared" si="143"/>
        <v>650</v>
      </c>
      <c r="H403" s="60">
        <f t="shared" si="144"/>
        <v>7800</v>
      </c>
    </row>
    <row r="404" spans="1:8" s="6" customFormat="1" x14ac:dyDescent="0.25">
      <c r="A404" s="65"/>
      <c r="B404" s="38"/>
      <c r="C404" s="70" t="s">
        <v>31</v>
      </c>
      <c r="D404" s="63">
        <v>2</v>
      </c>
      <c r="E404" s="64">
        <v>0.55000000000000004</v>
      </c>
      <c r="F404" s="60">
        <v>550</v>
      </c>
      <c r="G404" s="60">
        <f t="shared" si="143"/>
        <v>1100</v>
      </c>
      <c r="H404" s="60">
        <f t="shared" si="144"/>
        <v>13200</v>
      </c>
    </row>
    <row r="405" spans="1:8" s="6" customFormat="1" x14ac:dyDescent="0.25">
      <c r="A405" s="65"/>
      <c r="B405" s="38"/>
      <c r="C405" s="70" t="s">
        <v>8</v>
      </c>
      <c r="D405" s="63">
        <v>1</v>
      </c>
      <c r="E405" s="64">
        <v>0.45</v>
      </c>
      <c r="F405" s="60">
        <v>450</v>
      </c>
      <c r="G405" s="60">
        <f t="shared" si="143"/>
        <v>450</v>
      </c>
      <c r="H405" s="60">
        <f t="shared" si="144"/>
        <v>5400</v>
      </c>
    </row>
    <row r="406" spans="1:8" s="7" customFormat="1" ht="31.5" customHeight="1" x14ac:dyDescent="0.25">
      <c r="A406" s="65"/>
      <c r="B406" s="275" t="s">
        <v>124</v>
      </c>
      <c r="C406" s="282" t="s">
        <v>75</v>
      </c>
      <c r="D406" s="275">
        <f>SUM(D407:D415)</f>
        <v>16</v>
      </c>
      <c r="E406" s="275"/>
      <c r="F406" s="276"/>
      <c r="G406" s="276">
        <f>SUM(G407:G415)</f>
        <v>11500</v>
      </c>
      <c r="H406" s="276">
        <f>SUM(H407:H415)</f>
        <v>138000</v>
      </c>
    </row>
    <row r="407" spans="1:8" s="6" customFormat="1" x14ac:dyDescent="0.25">
      <c r="A407" s="65"/>
      <c r="B407" s="38"/>
      <c r="C407" s="70" t="s">
        <v>26</v>
      </c>
      <c r="D407" s="63">
        <v>1</v>
      </c>
      <c r="E407" s="64">
        <v>1.8</v>
      </c>
      <c r="F407" s="60">
        <v>1800</v>
      </c>
      <c r="G407" s="60">
        <f t="shared" ref="G407:G415" si="145">D407*F407</f>
        <v>1800</v>
      </c>
      <c r="H407" s="60">
        <f t="shared" ref="H407:H415" si="146">G407*12</f>
        <v>21600</v>
      </c>
    </row>
    <row r="408" spans="1:8" s="6" customFormat="1" hidden="1" x14ac:dyDescent="0.25">
      <c r="A408" s="65" t="s">
        <v>350</v>
      </c>
      <c r="B408" s="234"/>
      <c r="C408" s="235" t="s">
        <v>2</v>
      </c>
      <c r="D408" s="236">
        <v>0</v>
      </c>
      <c r="E408" s="237">
        <v>1.3</v>
      </c>
      <c r="F408" s="238">
        <v>1300</v>
      </c>
      <c r="G408" s="238">
        <f t="shared" si="145"/>
        <v>0</v>
      </c>
      <c r="H408" s="238">
        <f t="shared" si="146"/>
        <v>0</v>
      </c>
    </row>
    <row r="409" spans="1:8" s="6" customFormat="1" x14ac:dyDescent="0.25">
      <c r="A409" s="65"/>
      <c r="B409" s="38"/>
      <c r="C409" s="49" t="s">
        <v>27</v>
      </c>
      <c r="D409" s="63">
        <v>1</v>
      </c>
      <c r="E409" s="64">
        <v>0.7</v>
      </c>
      <c r="F409" s="60">
        <v>700</v>
      </c>
      <c r="G409" s="60">
        <f t="shared" si="145"/>
        <v>700</v>
      </c>
      <c r="H409" s="60">
        <f t="shared" si="146"/>
        <v>8400</v>
      </c>
    </row>
    <row r="410" spans="1:8" s="6" customFormat="1" x14ac:dyDescent="0.25">
      <c r="A410" s="65"/>
      <c r="B410" s="38"/>
      <c r="C410" s="70" t="s">
        <v>10</v>
      </c>
      <c r="D410" s="63">
        <f>1+1</f>
        <v>2</v>
      </c>
      <c r="E410" s="64">
        <v>0.8</v>
      </c>
      <c r="F410" s="60">
        <v>800</v>
      </c>
      <c r="G410" s="60">
        <f t="shared" si="145"/>
        <v>1600</v>
      </c>
      <c r="H410" s="60">
        <f t="shared" si="146"/>
        <v>19200</v>
      </c>
    </row>
    <row r="411" spans="1:8" s="6" customFormat="1" hidden="1" x14ac:dyDescent="0.25">
      <c r="A411" s="65" t="s">
        <v>350</v>
      </c>
      <c r="B411" s="38"/>
      <c r="C411" s="49" t="s">
        <v>28</v>
      </c>
      <c r="D411" s="63">
        <v>0</v>
      </c>
      <c r="E411" s="64">
        <v>0.8</v>
      </c>
      <c r="F411" s="60">
        <v>800</v>
      </c>
      <c r="G411" s="60">
        <f t="shared" si="145"/>
        <v>0</v>
      </c>
      <c r="H411" s="60">
        <f t="shared" si="146"/>
        <v>0</v>
      </c>
    </row>
    <row r="412" spans="1:8" s="6" customFormat="1" x14ac:dyDescent="0.25">
      <c r="A412" s="65"/>
      <c r="B412" s="38"/>
      <c r="C412" s="49" t="s">
        <v>44</v>
      </c>
      <c r="D412" s="63">
        <v>1</v>
      </c>
      <c r="E412" s="64">
        <v>0.9</v>
      </c>
      <c r="F412" s="60">
        <v>900</v>
      </c>
      <c r="G412" s="60">
        <f t="shared" si="145"/>
        <v>900</v>
      </c>
      <c r="H412" s="60">
        <f t="shared" si="146"/>
        <v>10800</v>
      </c>
    </row>
    <row r="413" spans="1:8" s="6" customFormat="1" x14ac:dyDescent="0.25">
      <c r="A413" s="65"/>
      <c r="B413" s="38"/>
      <c r="C413" s="70" t="s">
        <v>3</v>
      </c>
      <c r="D413" s="63">
        <v>3</v>
      </c>
      <c r="E413" s="64">
        <v>0.7</v>
      </c>
      <c r="F413" s="60">
        <v>700</v>
      </c>
      <c r="G413" s="60">
        <f t="shared" si="145"/>
        <v>2100</v>
      </c>
      <c r="H413" s="60">
        <f t="shared" si="146"/>
        <v>25200</v>
      </c>
    </row>
    <row r="414" spans="1:8" s="6" customFormat="1" x14ac:dyDescent="0.25">
      <c r="A414" s="65"/>
      <c r="B414" s="38"/>
      <c r="C414" s="70" t="s">
        <v>31</v>
      </c>
      <c r="D414" s="63">
        <v>4</v>
      </c>
      <c r="E414" s="64">
        <v>0.6</v>
      </c>
      <c r="F414" s="60">
        <v>600</v>
      </c>
      <c r="G414" s="60">
        <f t="shared" si="145"/>
        <v>2400</v>
      </c>
      <c r="H414" s="60">
        <f t="shared" si="146"/>
        <v>28800</v>
      </c>
    </row>
    <row r="415" spans="1:8" s="6" customFormat="1" x14ac:dyDescent="0.25">
      <c r="A415" s="65"/>
      <c r="B415" s="38"/>
      <c r="C415" s="70" t="s">
        <v>8</v>
      </c>
      <c r="D415" s="63">
        <v>4</v>
      </c>
      <c r="E415" s="64">
        <v>0.5</v>
      </c>
      <c r="F415" s="60">
        <v>500</v>
      </c>
      <c r="G415" s="60">
        <f t="shared" si="145"/>
        <v>2000</v>
      </c>
      <c r="H415" s="60">
        <f t="shared" si="146"/>
        <v>24000</v>
      </c>
    </row>
    <row r="416" spans="1:8" s="7" customFormat="1" x14ac:dyDescent="0.25">
      <c r="A416" s="65"/>
      <c r="B416" s="44">
        <v>1</v>
      </c>
      <c r="C416" s="71" t="s">
        <v>76</v>
      </c>
      <c r="D416" s="72">
        <f>SUM(D417:D420)</f>
        <v>4</v>
      </c>
      <c r="E416" s="72"/>
      <c r="F416" s="73"/>
      <c r="G416" s="73">
        <f>SUM(G417:G420)</f>
        <v>2650</v>
      </c>
      <c r="H416" s="73">
        <f>SUM(H417:H420)</f>
        <v>31800</v>
      </c>
    </row>
    <row r="417" spans="1:8" s="6" customFormat="1" x14ac:dyDescent="0.25">
      <c r="A417" s="65"/>
      <c r="B417" s="38"/>
      <c r="C417" s="70" t="s">
        <v>30</v>
      </c>
      <c r="D417" s="63">
        <v>1</v>
      </c>
      <c r="E417" s="64">
        <v>1</v>
      </c>
      <c r="F417" s="60">
        <v>1000</v>
      </c>
      <c r="G417" s="60">
        <f t="shared" ref="G417:G420" si="147">D417*F417</f>
        <v>1000</v>
      </c>
      <c r="H417" s="60">
        <f t="shared" ref="H417:H420" si="148">G417*12</f>
        <v>12000</v>
      </c>
    </row>
    <row r="418" spans="1:8" s="6" customFormat="1" x14ac:dyDescent="0.25">
      <c r="A418" s="65"/>
      <c r="B418" s="38"/>
      <c r="C418" s="70" t="s">
        <v>3</v>
      </c>
      <c r="D418" s="63">
        <v>1</v>
      </c>
      <c r="E418" s="64">
        <v>0.65</v>
      </c>
      <c r="F418" s="60">
        <v>650</v>
      </c>
      <c r="G418" s="60">
        <f t="shared" si="147"/>
        <v>650</v>
      </c>
      <c r="H418" s="60">
        <f t="shared" si="148"/>
        <v>7800</v>
      </c>
    </row>
    <row r="419" spans="1:8" s="6" customFormat="1" x14ac:dyDescent="0.25">
      <c r="A419" s="65"/>
      <c r="B419" s="38"/>
      <c r="C419" s="70" t="s">
        <v>31</v>
      </c>
      <c r="D419" s="63">
        <v>1</v>
      </c>
      <c r="E419" s="64">
        <v>0.55000000000000004</v>
      </c>
      <c r="F419" s="60">
        <v>550</v>
      </c>
      <c r="G419" s="60">
        <f t="shared" si="147"/>
        <v>550</v>
      </c>
      <c r="H419" s="60">
        <f t="shared" si="148"/>
        <v>6600</v>
      </c>
    </row>
    <row r="420" spans="1:8" s="6" customFormat="1" x14ac:dyDescent="0.25">
      <c r="A420" s="65"/>
      <c r="B420" s="38"/>
      <c r="C420" s="70" t="s">
        <v>8</v>
      </c>
      <c r="D420" s="63">
        <v>1</v>
      </c>
      <c r="E420" s="64">
        <v>0.45</v>
      </c>
      <c r="F420" s="60">
        <v>450</v>
      </c>
      <c r="G420" s="60">
        <f t="shared" si="147"/>
        <v>450</v>
      </c>
      <c r="H420" s="60">
        <f t="shared" si="148"/>
        <v>5400</v>
      </c>
    </row>
    <row r="421" spans="1:8" s="7" customFormat="1" x14ac:dyDescent="0.25">
      <c r="A421" s="65"/>
      <c r="B421" s="44">
        <v>2</v>
      </c>
      <c r="C421" s="71" t="s">
        <v>77</v>
      </c>
      <c r="D421" s="72">
        <f>SUM(D422:D425)</f>
        <v>6</v>
      </c>
      <c r="E421" s="72"/>
      <c r="F421" s="73"/>
      <c r="G421" s="73">
        <f>SUM(G422:G425)</f>
        <v>3650</v>
      </c>
      <c r="H421" s="73">
        <f>SUM(H422:H425)</f>
        <v>43800</v>
      </c>
    </row>
    <row r="422" spans="1:8" s="6" customFormat="1" x14ac:dyDescent="0.25">
      <c r="A422" s="65"/>
      <c r="B422" s="38"/>
      <c r="C422" s="70" t="s">
        <v>30</v>
      </c>
      <c r="D422" s="63">
        <v>1</v>
      </c>
      <c r="E422" s="64">
        <v>1</v>
      </c>
      <c r="F422" s="60">
        <v>1000</v>
      </c>
      <c r="G422" s="60">
        <f t="shared" ref="G422:G425" si="149">D422*F422</f>
        <v>1000</v>
      </c>
      <c r="H422" s="60">
        <f t="shared" ref="H422:H425" si="150">G422*12</f>
        <v>12000</v>
      </c>
    </row>
    <row r="423" spans="1:8" s="6" customFormat="1" x14ac:dyDescent="0.25">
      <c r="A423" s="65"/>
      <c r="B423" s="38"/>
      <c r="C423" s="70" t="s">
        <v>3</v>
      </c>
      <c r="D423" s="63">
        <v>1</v>
      </c>
      <c r="E423" s="64">
        <v>0.65</v>
      </c>
      <c r="F423" s="60">
        <v>650</v>
      </c>
      <c r="G423" s="60">
        <f t="shared" si="149"/>
        <v>650</v>
      </c>
      <c r="H423" s="60">
        <f t="shared" si="150"/>
        <v>7800</v>
      </c>
    </row>
    <row r="424" spans="1:8" s="6" customFormat="1" x14ac:dyDescent="0.25">
      <c r="A424" s="65"/>
      <c r="B424" s="38"/>
      <c r="C424" s="70" t="s">
        <v>4</v>
      </c>
      <c r="D424" s="63">
        <v>2</v>
      </c>
      <c r="E424" s="64">
        <v>0.55000000000000004</v>
      </c>
      <c r="F424" s="60">
        <v>550</v>
      </c>
      <c r="G424" s="60">
        <f t="shared" si="149"/>
        <v>1100</v>
      </c>
      <c r="H424" s="60">
        <f t="shared" si="150"/>
        <v>13200</v>
      </c>
    </row>
    <row r="425" spans="1:8" s="6" customFormat="1" x14ac:dyDescent="0.25">
      <c r="A425" s="65"/>
      <c r="B425" s="38"/>
      <c r="C425" s="70" t="s">
        <v>8</v>
      </c>
      <c r="D425" s="63">
        <v>2</v>
      </c>
      <c r="E425" s="64">
        <v>0.45</v>
      </c>
      <c r="F425" s="60">
        <v>450</v>
      </c>
      <c r="G425" s="60">
        <f t="shared" si="149"/>
        <v>900</v>
      </c>
      <c r="H425" s="60">
        <f t="shared" si="150"/>
        <v>10800</v>
      </c>
    </row>
    <row r="426" spans="1:8" s="7" customFormat="1" x14ac:dyDescent="0.25">
      <c r="A426" s="65"/>
      <c r="B426" s="44">
        <v>3</v>
      </c>
      <c r="C426" s="71" t="s">
        <v>78</v>
      </c>
      <c r="D426" s="72">
        <f>SUM(D427:D430)</f>
        <v>5</v>
      </c>
      <c r="E426" s="72"/>
      <c r="F426" s="73"/>
      <c r="G426" s="73">
        <f>SUM(G427:G430)</f>
        <v>3300</v>
      </c>
      <c r="H426" s="73">
        <f>SUM(H427:H430)</f>
        <v>39600</v>
      </c>
    </row>
    <row r="427" spans="1:8" s="6" customFormat="1" x14ac:dyDescent="0.25">
      <c r="A427" s="65"/>
      <c r="B427" s="38"/>
      <c r="C427" s="70" t="s">
        <v>30</v>
      </c>
      <c r="D427" s="63">
        <v>1</v>
      </c>
      <c r="E427" s="64">
        <v>1</v>
      </c>
      <c r="F427" s="60">
        <v>1000</v>
      </c>
      <c r="G427" s="60">
        <f>D427*F427</f>
        <v>1000</v>
      </c>
      <c r="H427" s="60">
        <f t="shared" ref="H427:H430" si="151">G427*12</f>
        <v>12000</v>
      </c>
    </row>
    <row r="428" spans="1:8" s="6" customFormat="1" x14ac:dyDescent="0.25">
      <c r="A428" s="65"/>
      <c r="B428" s="38"/>
      <c r="C428" s="70" t="s">
        <v>3</v>
      </c>
      <c r="D428" s="63">
        <v>1</v>
      </c>
      <c r="E428" s="64">
        <v>0.65</v>
      </c>
      <c r="F428" s="60">
        <v>650</v>
      </c>
      <c r="G428" s="60">
        <f>D428*F428</f>
        <v>650</v>
      </c>
      <c r="H428" s="60">
        <f t="shared" si="151"/>
        <v>7800</v>
      </c>
    </row>
    <row r="429" spans="1:8" s="6" customFormat="1" x14ac:dyDescent="0.25">
      <c r="A429" s="65"/>
      <c r="B429" s="38"/>
      <c r="C429" s="70" t="s">
        <v>4</v>
      </c>
      <c r="D429" s="63">
        <v>3</v>
      </c>
      <c r="E429" s="64">
        <v>0.55000000000000004</v>
      </c>
      <c r="F429" s="60">
        <v>550</v>
      </c>
      <c r="G429" s="60">
        <f>D429*F429</f>
        <v>1650</v>
      </c>
      <c r="H429" s="60">
        <f t="shared" si="151"/>
        <v>19800</v>
      </c>
    </row>
    <row r="430" spans="1:8" s="6" customFormat="1" hidden="1" x14ac:dyDescent="0.25">
      <c r="A430" s="65" t="s">
        <v>350</v>
      </c>
      <c r="B430" s="38"/>
      <c r="C430" s="70" t="s">
        <v>8</v>
      </c>
      <c r="D430" s="63">
        <v>0</v>
      </c>
      <c r="E430" s="64">
        <v>0.45</v>
      </c>
      <c r="F430" s="60">
        <v>450</v>
      </c>
      <c r="G430" s="60">
        <f>D430*F430</f>
        <v>0</v>
      </c>
      <c r="H430" s="60">
        <f t="shared" si="151"/>
        <v>0</v>
      </c>
    </row>
    <row r="431" spans="1:8" s="7" customFormat="1" x14ac:dyDescent="0.25">
      <c r="A431" s="65"/>
      <c r="B431" s="44">
        <v>4</v>
      </c>
      <c r="C431" s="71" t="s">
        <v>79</v>
      </c>
      <c r="D431" s="72">
        <f>SUM(D432:D435)</f>
        <v>4</v>
      </c>
      <c r="E431" s="72"/>
      <c r="F431" s="73"/>
      <c r="G431" s="73">
        <f>SUM(G432:G435)</f>
        <v>2650</v>
      </c>
      <c r="H431" s="73">
        <f>SUM(H432:H435)</f>
        <v>31800</v>
      </c>
    </row>
    <row r="432" spans="1:8" s="6" customFormat="1" x14ac:dyDescent="0.25">
      <c r="A432" s="65"/>
      <c r="B432" s="38"/>
      <c r="C432" s="70" t="s">
        <v>30</v>
      </c>
      <c r="D432" s="63">
        <v>1</v>
      </c>
      <c r="E432" s="64">
        <v>1</v>
      </c>
      <c r="F432" s="60">
        <v>1000</v>
      </c>
      <c r="G432" s="60">
        <f t="shared" ref="G432:G435" si="152">D432*F432</f>
        <v>1000</v>
      </c>
      <c r="H432" s="60">
        <f t="shared" ref="H432:H435" si="153">G432*12</f>
        <v>12000</v>
      </c>
    </row>
    <row r="433" spans="1:8" s="6" customFormat="1" x14ac:dyDescent="0.25">
      <c r="A433" s="65"/>
      <c r="B433" s="38"/>
      <c r="C433" s="70" t="s">
        <v>3</v>
      </c>
      <c r="D433" s="63">
        <v>1</v>
      </c>
      <c r="E433" s="64">
        <v>0.65</v>
      </c>
      <c r="F433" s="60">
        <v>650</v>
      </c>
      <c r="G433" s="60">
        <f t="shared" si="152"/>
        <v>650</v>
      </c>
      <c r="H433" s="60">
        <f t="shared" si="153"/>
        <v>7800</v>
      </c>
    </row>
    <row r="434" spans="1:8" s="6" customFormat="1" x14ac:dyDescent="0.25">
      <c r="A434" s="65"/>
      <c r="B434" s="38"/>
      <c r="C434" s="70" t="s">
        <v>4</v>
      </c>
      <c r="D434" s="63">
        <v>1</v>
      </c>
      <c r="E434" s="64">
        <v>0.55000000000000004</v>
      </c>
      <c r="F434" s="60">
        <v>550</v>
      </c>
      <c r="G434" s="60">
        <f t="shared" si="152"/>
        <v>550</v>
      </c>
      <c r="H434" s="60">
        <f t="shared" si="153"/>
        <v>6600</v>
      </c>
    </row>
    <row r="435" spans="1:8" s="6" customFormat="1" x14ac:dyDescent="0.25">
      <c r="A435" s="65"/>
      <c r="B435" s="38"/>
      <c r="C435" s="70" t="s">
        <v>8</v>
      </c>
      <c r="D435" s="63">
        <v>1</v>
      </c>
      <c r="E435" s="64">
        <v>0.45</v>
      </c>
      <c r="F435" s="60">
        <v>450</v>
      </c>
      <c r="G435" s="60">
        <f t="shared" si="152"/>
        <v>450</v>
      </c>
      <c r="H435" s="60">
        <f t="shared" si="153"/>
        <v>5400</v>
      </c>
    </row>
    <row r="436" spans="1:8" s="7" customFormat="1" ht="29.25" customHeight="1" x14ac:dyDescent="0.25">
      <c r="A436" s="65"/>
      <c r="B436" s="275" t="s">
        <v>125</v>
      </c>
      <c r="C436" s="282" t="s">
        <v>80</v>
      </c>
      <c r="D436" s="275">
        <f>SUM(D437:D445)</f>
        <v>20</v>
      </c>
      <c r="E436" s="275"/>
      <c r="F436" s="276"/>
      <c r="G436" s="276">
        <f>SUM(G437:G445)</f>
        <v>13700</v>
      </c>
      <c r="H436" s="276">
        <f>SUM(H437:H445)</f>
        <v>164400</v>
      </c>
    </row>
    <row r="437" spans="1:8" s="6" customFormat="1" x14ac:dyDescent="0.25">
      <c r="A437" s="65"/>
      <c r="B437" s="38"/>
      <c r="C437" s="70" t="s">
        <v>26</v>
      </c>
      <c r="D437" s="63">
        <v>1</v>
      </c>
      <c r="E437" s="64">
        <v>1.8</v>
      </c>
      <c r="F437" s="60">
        <v>1800</v>
      </c>
      <c r="G437" s="60">
        <f t="shared" ref="G437:G445" si="154">D437*F437</f>
        <v>1800</v>
      </c>
      <c r="H437" s="60">
        <f t="shared" ref="H437:H445" si="155">G437*12</f>
        <v>21600</v>
      </c>
    </row>
    <row r="438" spans="1:8" s="6" customFormat="1" hidden="1" x14ac:dyDescent="0.25">
      <c r="A438" s="65" t="s">
        <v>350</v>
      </c>
      <c r="B438" s="234"/>
      <c r="C438" s="235" t="s">
        <v>2</v>
      </c>
      <c r="D438" s="236">
        <v>0</v>
      </c>
      <c r="E438" s="237">
        <v>1.3</v>
      </c>
      <c r="F438" s="238">
        <v>1300</v>
      </c>
      <c r="G438" s="238">
        <f t="shared" si="154"/>
        <v>0</v>
      </c>
      <c r="H438" s="238">
        <f t="shared" si="155"/>
        <v>0</v>
      </c>
    </row>
    <row r="439" spans="1:8" s="6" customFormat="1" x14ac:dyDescent="0.25">
      <c r="A439" s="65"/>
      <c r="B439" s="38"/>
      <c r="C439" s="49" t="s">
        <v>27</v>
      </c>
      <c r="D439" s="63">
        <v>1</v>
      </c>
      <c r="E439" s="64">
        <v>0.7</v>
      </c>
      <c r="F439" s="60">
        <v>700</v>
      </c>
      <c r="G439" s="60">
        <f t="shared" si="154"/>
        <v>700</v>
      </c>
      <c r="H439" s="60">
        <f t="shared" si="155"/>
        <v>8400</v>
      </c>
    </row>
    <row r="440" spans="1:8" s="6" customFormat="1" x14ac:dyDescent="0.25">
      <c r="A440" s="65"/>
      <c r="B440" s="38"/>
      <c r="C440" s="70" t="s">
        <v>10</v>
      </c>
      <c r="D440" s="63">
        <f>1+1</f>
        <v>2</v>
      </c>
      <c r="E440" s="64">
        <v>0.8</v>
      </c>
      <c r="F440" s="60">
        <v>800</v>
      </c>
      <c r="G440" s="60">
        <f t="shared" si="154"/>
        <v>1600</v>
      </c>
      <c r="H440" s="60">
        <f t="shared" si="155"/>
        <v>19200</v>
      </c>
    </row>
    <row r="441" spans="1:8" s="6" customFormat="1" hidden="1" x14ac:dyDescent="0.25">
      <c r="A441" s="65" t="s">
        <v>350</v>
      </c>
      <c r="B441" s="38"/>
      <c r="C441" s="49" t="s">
        <v>43</v>
      </c>
      <c r="D441" s="63">
        <v>0</v>
      </c>
      <c r="E441" s="64">
        <v>0.8</v>
      </c>
      <c r="F441" s="60">
        <v>800</v>
      </c>
      <c r="G441" s="60">
        <f t="shared" si="154"/>
        <v>0</v>
      </c>
      <c r="H441" s="60">
        <f t="shared" si="155"/>
        <v>0</v>
      </c>
    </row>
    <row r="442" spans="1:8" s="6" customFormat="1" x14ac:dyDescent="0.25">
      <c r="A442" s="65"/>
      <c r="B442" s="38"/>
      <c r="C442" s="49" t="s">
        <v>44</v>
      </c>
      <c r="D442" s="63">
        <v>1</v>
      </c>
      <c r="E442" s="64">
        <v>0.9</v>
      </c>
      <c r="F442" s="60">
        <v>900</v>
      </c>
      <c r="G442" s="60">
        <f t="shared" si="154"/>
        <v>900</v>
      </c>
      <c r="H442" s="60">
        <f t="shared" si="155"/>
        <v>10800</v>
      </c>
    </row>
    <row r="443" spans="1:8" s="6" customFormat="1" x14ac:dyDescent="0.25">
      <c r="A443" s="65"/>
      <c r="B443" s="38"/>
      <c r="C443" s="70" t="s">
        <v>3</v>
      </c>
      <c r="D443" s="63">
        <v>4</v>
      </c>
      <c r="E443" s="64">
        <v>0.7</v>
      </c>
      <c r="F443" s="60">
        <v>700</v>
      </c>
      <c r="G443" s="60">
        <f t="shared" si="154"/>
        <v>2800</v>
      </c>
      <c r="H443" s="60">
        <f t="shared" si="155"/>
        <v>33600</v>
      </c>
    </row>
    <row r="444" spans="1:8" s="6" customFormat="1" x14ac:dyDescent="0.25">
      <c r="A444" s="65"/>
      <c r="B444" s="38"/>
      <c r="C444" s="70" t="s">
        <v>31</v>
      </c>
      <c r="D444" s="63">
        <v>4</v>
      </c>
      <c r="E444" s="64">
        <v>0.6</v>
      </c>
      <c r="F444" s="60">
        <v>600</v>
      </c>
      <c r="G444" s="60">
        <f t="shared" si="154"/>
        <v>2400</v>
      </c>
      <c r="H444" s="60">
        <f t="shared" si="155"/>
        <v>28800</v>
      </c>
    </row>
    <row r="445" spans="1:8" s="6" customFormat="1" x14ac:dyDescent="0.25">
      <c r="A445" s="65"/>
      <c r="B445" s="38"/>
      <c r="C445" s="70" t="s">
        <v>8</v>
      </c>
      <c r="D445" s="63">
        <v>7</v>
      </c>
      <c r="E445" s="64">
        <v>0.5</v>
      </c>
      <c r="F445" s="60">
        <v>500</v>
      </c>
      <c r="G445" s="60">
        <f t="shared" si="154"/>
        <v>3500</v>
      </c>
      <c r="H445" s="60">
        <f t="shared" si="155"/>
        <v>42000</v>
      </c>
    </row>
    <row r="446" spans="1:8" s="7" customFormat="1" x14ac:dyDescent="0.25">
      <c r="A446" s="65"/>
      <c r="B446" s="44">
        <v>1</v>
      </c>
      <c r="C446" s="71" t="s">
        <v>81</v>
      </c>
      <c r="D446" s="72">
        <f>SUM(D447:D450)</f>
        <v>8</v>
      </c>
      <c r="E446" s="72"/>
      <c r="F446" s="73"/>
      <c r="G446" s="73">
        <f>SUM(G447:G450)</f>
        <v>4950</v>
      </c>
      <c r="H446" s="73">
        <f>SUM(H447:H450)</f>
        <v>59400</v>
      </c>
    </row>
    <row r="447" spans="1:8" s="6" customFormat="1" x14ac:dyDescent="0.25">
      <c r="A447" s="65"/>
      <c r="B447" s="38"/>
      <c r="C447" s="70" t="s">
        <v>30</v>
      </c>
      <c r="D447" s="63">
        <v>1</v>
      </c>
      <c r="E447" s="64">
        <v>1</v>
      </c>
      <c r="F447" s="60">
        <v>1000</v>
      </c>
      <c r="G447" s="60">
        <f t="shared" ref="G447:G450" si="156">D447*F447</f>
        <v>1000</v>
      </c>
      <c r="H447" s="60">
        <f t="shared" ref="H447:H450" si="157">G447*12</f>
        <v>12000</v>
      </c>
    </row>
    <row r="448" spans="1:8" s="6" customFormat="1" x14ac:dyDescent="0.25">
      <c r="A448" s="65"/>
      <c r="B448" s="38"/>
      <c r="C448" s="70" t="s">
        <v>3</v>
      </c>
      <c r="D448" s="63">
        <v>2</v>
      </c>
      <c r="E448" s="64">
        <v>0.65</v>
      </c>
      <c r="F448" s="60">
        <v>650</v>
      </c>
      <c r="G448" s="60">
        <f t="shared" si="156"/>
        <v>1300</v>
      </c>
      <c r="H448" s="60">
        <f t="shared" si="157"/>
        <v>15600</v>
      </c>
    </row>
    <row r="449" spans="1:8" s="6" customFormat="1" x14ac:dyDescent="0.25">
      <c r="A449" s="65"/>
      <c r="B449" s="38"/>
      <c r="C449" s="70" t="s">
        <v>4</v>
      </c>
      <c r="D449" s="63">
        <v>4</v>
      </c>
      <c r="E449" s="64">
        <v>0.55000000000000004</v>
      </c>
      <c r="F449" s="60">
        <v>550</v>
      </c>
      <c r="G449" s="60">
        <f t="shared" si="156"/>
        <v>2200</v>
      </c>
      <c r="H449" s="60">
        <f t="shared" si="157"/>
        <v>26400</v>
      </c>
    </row>
    <row r="450" spans="1:8" s="6" customFormat="1" x14ac:dyDescent="0.25">
      <c r="A450" s="65"/>
      <c r="B450" s="38"/>
      <c r="C450" s="70" t="s">
        <v>8</v>
      </c>
      <c r="D450" s="63">
        <v>1</v>
      </c>
      <c r="E450" s="64">
        <v>0.45</v>
      </c>
      <c r="F450" s="60">
        <v>450</v>
      </c>
      <c r="G450" s="60">
        <f t="shared" si="156"/>
        <v>450</v>
      </c>
      <c r="H450" s="60">
        <f t="shared" si="157"/>
        <v>5400</v>
      </c>
    </row>
    <row r="451" spans="1:8" s="7" customFormat="1" x14ac:dyDescent="0.25">
      <c r="A451" s="65"/>
      <c r="B451" s="44">
        <v>2</v>
      </c>
      <c r="C451" s="71" t="s">
        <v>82</v>
      </c>
      <c r="D451" s="72">
        <f>SUM(D452:D455)</f>
        <v>6</v>
      </c>
      <c r="E451" s="72"/>
      <c r="F451" s="73"/>
      <c r="G451" s="73">
        <f>SUM(G452:G455)</f>
        <v>3750</v>
      </c>
      <c r="H451" s="73">
        <f>SUM(H452:H455)</f>
        <v>45000</v>
      </c>
    </row>
    <row r="452" spans="1:8" s="6" customFormat="1" x14ac:dyDescent="0.25">
      <c r="A452" s="65"/>
      <c r="B452" s="38"/>
      <c r="C452" s="70" t="s">
        <v>30</v>
      </c>
      <c r="D452" s="63">
        <v>1</v>
      </c>
      <c r="E452" s="64">
        <v>1</v>
      </c>
      <c r="F452" s="60">
        <v>1000</v>
      </c>
      <c r="G452" s="60">
        <f t="shared" ref="G452:G455" si="158">D452*F452</f>
        <v>1000</v>
      </c>
      <c r="H452" s="60">
        <f t="shared" ref="H452:H455" si="159">G452*12</f>
        <v>12000</v>
      </c>
    </row>
    <row r="453" spans="1:8" s="6" customFormat="1" x14ac:dyDescent="0.25">
      <c r="A453" s="65"/>
      <c r="B453" s="38"/>
      <c r="C453" s="70" t="s">
        <v>83</v>
      </c>
      <c r="D453" s="63">
        <v>2</v>
      </c>
      <c r="E453" s="64">
        <v>0.65</v>
      </c>
      <c r="F453" s="60">
        <v>650</v>
      </c>
      <c r="G453" s="60">
        <f t="shared" si="158"/>
        <v>1300</v>
      </c>
      <c r="H453" s="60">
        <f t="shared" si="159"/>
        <v>15600</v>
      </c>
    </row>
    <row r="454" spans="1:8" s="6" customFormat="1" x14ac:dyDescent="0.25">
      <c r="A454" s="65"/>
      <c r="B454" s="38"/>
      <c r="C454" s="70" t="s">
        <v>4</v>
      </c>
      <c r="D454" s="63">
        <v>1</v>
      </c>
      <c r="E454" s="64">
        <v>0.55000000000000004</v>
      </c>
      <c r="F454" s="60">
        <v>550</v>
      </c>
      <c r="G454" s="60">
        <f t="shared" si="158"/>
        <v>550</v>
      </c>
      <c r="H454" s="60">
        <f t="shared" si="159"/>
        <v>6600</v>
      </c>
    </row>
    <row r="455" spans="1:8" s="6" customFormat="1" x14ac:dyDescent="0.25">
      <c r="A455" s="65"/>
      <c r="B455" s="38"/>
      <c r="C455" s="70" t="s">
        <v>8</v>
      </c>
      <c r="D455" s="63">
        <v>2</v>
      </c>
      <c r="E455" s="64">
        <v>0.45</v>
      </c>
      <c r="F455" s="60">
        <v>450</v>
      </c>
      <c r="G455" s="60">
        <f t="shared" si="158"/>
        <v>900</v>
      </c>
      <c r="H455" s="60">
        <f t="shared" si="159"/>
        <v>10800</v>
      </c>
    </row>
    <row r="456" spans="1:8" s="7" customFormat="1" x14ac:dyDescent="0.25">
      <c r="A456" s="65"/>
      <c r="B456" s="44">
        <v>3</v>
      </c>
      <c r="C456" s="71" t="s">
        <v>84</v>
      </c>
      <c r="D456" s="72">
        <f>SUM(D457:D458)</f>
        <v>2</v>
      </c>
      <c r="E456" s="72"/>
      <c r="F456" s="73"/>
      <c r="G456" s="73">
        <f>SUM(G457:G458)</f>
        <v>1200</v>
      </c>
      <c r="H456" s="73">
        <f>SUM(H457:H458)</f>
        <v>14400</v>
      </c>
    </row>
    <row r="457" spans="1:8" s="6" customFormat="1" x14ac:dyDescent="0.25">
      <c r="A457" s="65"/>
      <c r="B457" s="38"/>
      <c r="C457" s="70" t="s">
        <v>3</v>
      </c>
      <c r="D457" s="63">
        <v>1</v>
      </c>
      <c r="E457" s="64">
        <v>0.65</v>
      </c>
      <c r="F457" s="60">
        <v>650</v>
      </c>
      <c r="G457" s="60">
        <f>D457*F457</f>
        <v>650</v>
      </c>
      <c r="H457" s="60">
        <f t="shared" ref="H457" si="160">G457*12</f>
        <v>7800</v>
      </c>
    </row>
    <row r="458" spans="1:8" s="6" customFormat="1" x14ac:dyDescent="0.25">
      <c r="A458" s="65"/>
      <c r="B458" s="38"/>
      <c r="C458" s="70" t="s">
        <v>4</v>
      </c>
      <c r="D458" s="63">
        <v>1</v>
      </c>
      <c r="E458" s="64">
        <v>0.55000000000000004</v>
      </c>
      <c r="F458" s="60">
        <v>550</v>
      </c>
      <c r="G458" s="60">
        <f>D458*F458</f>
        <v>550</v>
      </c>
      <c r="H458" s="60">
        <f t="shared" ref="H458" si="161">G458*12</f>
        <v>6600</v>
      </c>
    </row>
    <row r="459" spans="1:8" s="7" customFormat="1" x14ac:dyDescent="0.25">
      <c r="A459" s="65"/>
      <c r="B459" s="44">
        <v>4</v>
      </c>
      <c r="C459" s="71" t="s">
        <v>85</v>
      </c>
      <c r="D459" s="72">
        <f>SUM(D460:D463)</f>
        <v>8</v>
      </c>
      <c r="E459" s="72"/>
      <c r="F459" s="73"/>
      <c r="G459" s="73">
        <f>SUM(G460:G463)</f>
        <v>4950</v>
      </c>
      <c r="H459" s="73">
        <f>SUM(H460:H463)</f>
        <v>59400</v>
      </c>
    </row>
    <row r="460" spans="1:8" s="6" customFormat="1" x14ac:dyDescent="0.25">
      <c r="A460" s="65"/>
      <c r="B460" s="38"/>
      <c r="C460" s="70" t="s">
        <v>30</v>
      </c>
      <c r="D460" s="63">
        <v>1</v>
      </c>
      <c r="E460" s="64">
        <v>1</v>
      </c>
      <c r="F460" s="60">
        <v>1000</v>
      </c>
      <c r="G460" s="60">
        <f t="shared" ref="G460:G463" si="162">D460*F460</f>
        <v>1000</v>
      </c>
      <c r="H460" s="60">
        <f t="shared" ref="H460:H463" si="163">G460*12</f>
        <v>12000</v>
      </c>
    </row>
    <row r="461" spans="1:8" s="6" customFormat="1" x14ac:dyDescent="0.25">
      <c r="A461" s="65"/>
      <c r="B461" s="38"/>
      <c r="C461" s="70" t="s">
        <v>3</v>
      </c>
      <c r="D461" s="63">
        <v>2</v>
      </c>
      <c r="E461" s="64">
        <v>0.65</v>
      </c>
      <c r="F461" s="60">
        <v>650</v>
      </c>
      <c r="G461" s="60">
        <f t="shared" si="162"/>
        <v>1300</v>
      </c>
      <c r="H461" s="60">
        <f t="shared" si="163"/>
        <v>15600</v>
      </c>
    </row>
    <row r="462" spans="1:8" s="6" customFormat="1" x14ac:dyDescent="0.25">
      <c r="A462" s="65"/>
      <c r="B462" s="38"/>
      <c r="C462" s="70" t="s">
        <v>4</v>
      </c>
      <c r="D462" s="63">
        <v>4</v>
      </c>
      <c r="E462" s="64">
        <v>0.55000000000000004</v>
      </c>
      <c r="F462" s="60">
        <v>550</v>
      </c>
      <c r="G462" s="60">
        <f t="shared" si="162"/>
        <v>2200</v>
      </c>
      <c r="H462" s="60">
        <f t="shared" si="163"/>
        <v>26400</v>
      </c>
    </row>
    <row r="463" spans="1:8" s="6" customFormat="1" x14ac:dyDescent="0.25">
      <c r="A463" s="65"/>
      <c r="B463" s="38"/>
      <c r="C463" s="70" t="s">
        <v>8</v>
      </c>
      <c r="D463" s="63">
        <v>1</v>
      </c>
      <c r="E463" s="64">
        <v>0.45</v>
      </c>
      <c r="F463" s="60">
        <v>450</v>
      </c>
      <c r="G463" s="60">
        <f t="shared" si="162"/>
        <v>450</v>
      </c>
      <c r="H463" s="60">
        <f t="shared" si="163"/>
        <v>5400</v>
      </c>
    </row>
    <row r="464" spans="1:8" s="7" customFormat="1" x14ac:dyDescent="0.25">
      <c r="A464" s="65"/>
      <c r="B464" s="44">
        <v>5</v>
      </c>
      <c r="C464" s="71" t="s">
        <v>86</v>
      </c>
      <c r="D464" s="72">
        <f>SUM(D465:D468)</f>
        <v>7</v>
      </c>
      <c r="E464" s="72"/>
      <c r="F464" s="73"/>
      <c r="G464" s="73">
        <f>SUM(G465:G468)</f>
        <v>4200</v>
      </c>
      <c r="H464" s="73">
        <f>SUM(H465:H468)</f>
        <v>50400</v>
      </c>
    </row>
    <row r="465" spans="1:8" s="6" customFormat="1" x14ac:dyDescent="0.25">
      <c r="A465" s="65"/>
      <c r="B465" s="38"/>
      <c r="C465" s="70" t="s">
        <v>30</v>
      </c>
      <c r="D465" s="63">
        <v>1</v>
      </c>
      <c r="E465" s="64">
        <v>1</v>
      </c>
      <c r="F465" s="60">
        <v>1000</v>
      </c>
      <c r="G465" s="60">
        <f>D465*F465</f>
        <v>1000</v>
      </c>
      <c r="H465" s="60">
        <f t="shared" ref="H465:H468" si="164">G465*12</f>
        <v>12000</v>
      </c>
    </row>
    <row r="466" spans="1:8" s="6" customFormat="1" x14ac:dyDescent="0.25">
      <c r="A466" s="65"/>
      <c r="B466" s="38"/>
      <c r="C466" s="70" t="s">
        <v>3</v>
      </c>
      <c r="D466" s="63">
        <v>1</v>
      </c>
      <c r="E466" s="64">
        <v>0.65</v>
      </c>
      <c r="F466" s="60">
        <v>650</v>
      </c>
      <c r="G466" s="60">
        <f>D466*F466</f>
        <v>650</v>
      </c>
      <c r="H466" s="60">
        <f t="shared" si="164"/>
        <v>7800</v>
      </c>
    </row>
    <row r="467" spans="1:8" s="6" customFormat="1" x14ac:dyDescent="0.25">
      <c r="A467" s="65"/>
      <c r="B467" s="38"/>
      <c r="C467" s="70" t="s">
        <v>7</v>
      </c>
      <c r="D467" s="63">
        <v>3</v>
      </c>
      <c r="E467" s="64">
        <v>0.55000000000000004</v>
      </c>
      <c r="F467" s="60">
        <v>550</v>
      </c>
      <c r="G467" s="60">
        <f>D467*F467</f>
        <v>1650</v>
      </c>
      <c r="H467" s="60">
        <f t="shared" si="164"/>
        <v>19800</v>
      </c>
    </row>
    <row r="468" spans="1:8" s="6" customFormat="1" x14ac:dyDescent="0.25">
      <c r="A468" s="65"/>
      <c r="B468" s="38"/>
      <c r="C468" s="70" t="s">
        <v>8</v>
      </c>
      <c r="D468" s="63">
        <v>2</v>
      </c>
      <c r="E468" s="64">
        <v>0.45</v>
      </c>
      <c r="F468" s="60">
        <v>450</v>
      </c>
      <c r="G468" s="60">
        <f>D468*F468</f>
        <v>900</v>
      </c>
      <c r="H468" s="60">
        <f t="shared" si="164"/>
        <v>10800</v>
      </c>
    </row>
    <row r="469" spans="1:8" s="7" customFormat="1" ht="33" customHeight="1" x14ac:dyDescent="0.25">
      <c r="A469" s="65"/>
      <c r="B469" s="275" t="s">
        <v>126</v>
      </c>
      <c r="C469" s="282" t="s">
        <v>87</v>
      </c>
      <c r="D469" s="275">
        <f>SUM(D470:D478)</f>
        <v>21</v>
      </c>
      <c r="E469" s="275"/>
      <c r="F469" s="276"/>
      <c r="G469" s="276">
        <f>SUM(G470:G478)</f>
        <v>14200</v>
      </c>
      <c r="H469" s="276">
        <f>SUM(H470:H478)</f>
        <v>170400</v>
      </c>
    </row>
    <row r="470" spans="1:8" s="6" customFormat="1" x14ac:dyDescent="0.25">
      <c r="A470" s="65"/>
      <c r="B470" s="38"/>
      <c r="C470" s="70" t="s">
        <v>26</v>
      </c>
      <c r="D470" s="63">
        <v>1</v>
      </c>
      <c r="E470" s="64">
        <v>1.8</v>
      </c>
      <c r="F470" s="60">
        <v>1800</v>
      </c>
      <c r="G470" s="60">
        <f t="shared" ref="G470:G478" si="165">D470*F470</f>
        <v>1800</v>
      </c>
      <c r="H470" s="60">
        <f t="shared" ref="H470:H478" si="166">G470*12</f>
        <v>21600</v>
      </c>
    </row>
    <row r="471" spans="1:8" s="6" customFormat="1" hidden="1" x14ac:dyDescent="0.25">
      <c r="A471" s="65" t="s">
        <v>350</v>
      </c>
      <c r="B471" s="234"/>
      <c r="C471" s="235" t="s">
        <v>2</v>
      </c>
      <c r="D471" s="236">
        <v>0</v>
      </c>
      <c r="E471" s="237">
        <v>1.3</v>
      </c>
      <c r="F471" s="238">
        <v>1300</v>
      </c>
      <c r="G471" s="238">
        <f t="shared" si="165"/>
        <v>0</v>
      </c>
      <c r="H471" s="238">
        <f t="shared" si="166"/>
        <v>0</v>
      </c>
    </row>
    <row r="472" spans="1:8" s="6" customFormat="1" x14ac:dyDescent="0.25">
      <c r="A472" s="65"/>
      <c r="B472" s="38"/>
      <c r="C472" s="49" t="s">
        <v>27</v>
      </c>
      <c r="D472" s="63">
        <v>1</v>
      </c>
      <c r="E472" s="64">
        <v>0.7</v>
      </c>
      <c r="F472" s="60">
        <v>700</v>
      </c>
      <c r="G472" s="60">
        <f t="shared" si="165"/>
        <v>700</v>
      </c>
      <c r="H472" s="60">
        <f t="shared" si="166"/>
        <v>8400</v>
      </c>
    </row>
    <row r="473" spans="1:8" s="6" customFormat="1" x14ac:dyDescent="0.25">
      <c r="A473" s="65"/>
      <c r="B473" s="38"/>
      <c r="C473" s="70" t="s">
        <v>10</v>
      </c>
      <c r="D473" s="63">
        <f>1+1</f>
        <v>2</v>
      </c>
      <c r="E473" s="64">
        <v>0.8</v>
      </c>
      <c r="F473" s="60">
        <v>800</v>
      </c>
      <c r="G473" s="60">
        <f t="shared" si="165"/>
        <v>1600</v>
      </c>
      <c r="H473" s="60">
        <f t="shared" si="166"/>
        <v>19200</v>
      </c>
    </row>
    <row r="474" spans="1:8" s="6" customFormat="1" hidden="1" x14ac:dyDescent="0.25">
      <c r="A474" s="65" t="s">
        <v>350</v>
      </c>
      <c r="B474" s="38"/>
      <c r="C474" s="49" t="s">
        <v>43</v>
      </c>
      <c r="D474" s="63">
        <v>0</v>
      </c>
      <c r="E474" s="64">
        <v>0.8</v>
      </c>
      <c r="F474" s="60">
        <v>800</v>
      </c>
      <c r="G474" s="60">
        <f t="shared" si="165"/>
        <v>0</v>
      </c>
      <c r="H474" s="60">
        <f t="shared" si="166"/>
        <v>0</v>
      </c>
    </row>
    <row r="475" spans="1:8" s="6" customFormat="1" x14ac:dyDescent="0.25">
      <c r="A475" s="65"/>
      <c r="B475" s="38"/>
      <c r="C475" s="49" t="s">
        <v>44</v>
      </c>
      <c r="D475" s="63">
        <v>1</v>
      </c>
      <c r="E475" s="64">
        <v>0.9</v>
      </c>
      <c r="F475" s="60">
        <v>900</v>
      </c>
      <c r="G475" s="60">
        <f t="shared" si="165"/>
        <v>900</v>
      </c>
      <c r="H475" s="60">
        <f t="shared" si="166"/>
        <v>10800</v>
      </c>
    </row>
    <row r="476" spans="1:8" s="6" customFormat="1" x14ac:dyDescent="0.25">
      <c r="A476" s="65"/>
      <c r="B476" s="38"/>
      <c r="C476" s="70" t="s">
        <v>3</v>
      </c>
      <c r="D476" s="63">
        <v>3</v>
      </c>
      <c r="E476" s="64">
        <v>0.7</v>
      </c>
      <c r="F476" s="60">
        <v>700</v>
      </c>
      <c r="G476" s="60">
        <f t="shared" si="165"/>
        <v>2100</v>
      </c>
      <c r="H476" s="60">
        <f t="shared" si="166"/>
        <v>25200</v>
      </c>
    </row>
    <row r="477" spans="1:8" s="6" customFormat="1" x14ac:dyDescent="0.25">
      <c r="A477" s="65"/>
      <c r="B477" s="38"/>
      <c r="C477" s="70" t="s">
        <v>31</v>
      </c>
      <c r="D477" s="63">
        <v>6</v>
      </c>
      <c r="E477" s="64">
        <v>0.6</v>
      </c>
      <c r="F477" s="60">
        <v>600</v>
      </c>
      <c r="G477" s="60">
        <f t="shared" si="165"/>
        <v>3600</v>
      </c>
      <c r="H477" s="60">
        <f t="shared" si="166"/>
        <v>43200</v>
      </c>
    </row>
    <row r="478" spans="1:8" s="6" customFormat="1" x14ac:dyDescent="0.25">
      <c r="A478" s="65"/>
      <c r="B478" s="38"/>
      <c r="C478" s="70" t="s">
        <v>8</v>
      </c>
      <c r="D478" s="63">
        <v>7</v>
      </c>
      <c r="E478" s="64">
        <v>0.5</v>
      </c>
      <c r="F478" s="60">
        <v>500</v>
      </c>
      <c r="G478" s="60">
        <f t="shared" si="165"/>
        <v>3500</v>
      </c>
      <c r="H478" s="60">
        <f t="shared" si="166"/>
        <v>42000</v>
      </c>
    </row>
    <row r="479" spans="1:8" s="7" customFormat="1" x14ac:dyDescent="0.25">
      <c r="A479" s="65"/>
      <c r="B479" s="44">
        <v>1</v>
      </c>
      <c r="C479" s="71" t="s">
        <v>88</v>
      </c>
      <c r="D479" s="72">
        <f>SUM(D480:D483)</f>
        <v>5</v>
      </c>
      <c r="E479" s="72"/>
      <c r="F479" s="73"/>
      <c r="G479" s="73">
        <f>SUM(G480:G483)</f>
        <v>3200</v>
      </c>
      <c r="H479" s="73">
        <f>SUM(H480:H483)</f>
        <v>38400</v>
      </c>
    </row>
    <row r="480" spans="1:8" s="6" customFormat="1" x14ac:dyDescent="0.25">
      <c r="A480" s="65"/>
      <c r="B480" s="38"/>
      <c r="C480" s="70" t="s">
        <v>30</v>
      </c>
      <c r="D480" s="63">
        <v>1</v>
      </c>
      <c r="E480" s="64">
        <v>1</v>
      </c>
      <c r="F480" s="60">
        <v>1000</v>
      </c>
      <c r="G480" s="60">
        <f t="shared" ref="G480:G483" si="167">D480*F480</f>
        <v>1000</v>
      </c>
      <c r="H480" s="60">
        <f t="shared" ref="H480:H483" si="168">G480*12</f>
        <v>12000</v>
      </c>
    </row>
    <row r="481" spans="1:8" s="6" customFormat="1" x14ac:dyDescent="0.25">
      <c r="A481" s="65"/>
      <c r="B481" s="38"/>
      <c r="C481" s="70" t="s">
        <v>3</v>
      </c>
      <c r="D481" s="63">
        <v>1</v>
      </c>
      <c r="E481" s="64">
        <v>0.65</v>
      </c>
      <c r="F481" s="60">
        <v>650</v>
      </c>
      <c r="G481" s="60">
        <f t="shared" si="167"/>
        <v>650</v>
      </c>
      <c r="H481" s="60">
        <f t="shared" si="168"/>
        <v>7800</v>
      </c>
    </row>
    <row r="482" spans="1:8" s="6" customFormat="1" x14ac:dyDescent="0.25">
      <c r="A482" s="65"/>
      <c r="B482" s="38"/>
      <c r="C482" s="70" t="s">
        <v>4</v>
      </c>
      <c r="D482" s="63">
        <v>2</v>
      </c>
      <c r="E482" s="64">
        <v>0.55000000000000004</v>
      </c>
      <c r="F482" s="60">
        <v>550</v>
      </c>
      <c r="G482" s="60">
        <f t="shared" si="167"/>
        <v>1100</v>
      </c>
      <c r="H482" s="60">
        <f t="shared" si="168"/>
        <v>13200</v>
      </c>
    </row>
    <row r="483" spans="1:8" s="6" customFormat="1" x14ac:dyDescent="0.25">
      <c r="A483" s="65"/>
      <c r="B483" s="38"/>
      <c r="C483" s="70" t="s">
        <v>8</v>
      </c>
      <c r="D483" s="63">
        <v>1</v>
      </c>
      <c r="E483" s="64">
        <v>0.45</v>
      </c>
      <c r="F483" s="60">
        <v>450</v>
      </c>
      <c r="G483" s="60">
        <f t="shared" si="167"/>
        <v>450</v>
      </c>
      <c r="H483" s="60">
        <f t="shared" si="168"/>
        <v>5400</v>
      </c>
    </row>
    <row r="484" spans="1:8" s="7" customFormat="1" ht="33.75" customHeight="1" x14ac:dyDescent="0.25">
      <c r="A484" s="65"/>
      <c r="B484" s="44">
        <v>2</v>
      </c>
      <c r="C484" s="71" t="s">
        <v>89</v>
      </c>
      <c r="D484" s="72">
        <f>SUM(D485:D488)</f>
        <v>5</v>
      </c>
      <c r="E484" s="72"/>
      <c r="F484" s="73"/>
      <c r="G484" s="73">
        <f>SUM(G485:G488)</f>
        <v>3300</v>
      </c>
      <c r="H484" s="73">
        <f>SUM(H485:H488)</f>
        <v>39600</v>
      </c>
    </row>
    <row r="485" spans="1:8" s="6" customFormat="1" x14ac:dyDescent="0.25">
      <c r="A485" s="65"/>
      <c r="B485" s="38"/>
      <c r="C485" s="70" t="s">
        <v>30</v>
      </c>
      <c r="D485" s="63">
        <v>1</v>
      </c>
      <c r="E485" s="64">
        <v>1</v>
      </c>
      <c r="F485" s="60">
        <v>1000</v>
      </c>
      <c r="G485" s="60">
        <f t="shared" ref="G485:G488" si="169">D485*F485</f>
        <v>1000</v>
      </c>
      <c r="H485" s="60">
        <f t="shared" ref="H485:H488" si="170">G485*12</f>
        <v>12000</v>
      </c>
    </row>
    <row r="486" spans="1:8" s="6" customFormat="1" x14ac:dyDescent="0.25">
      <c r="A486" s="65"/>
      <c r="B486" s="38"/>
      <c r="C486" s="70" t="s">
        <v>3</v>
      </c>
      <c r="D486" s="63">
        <v>1</v>
      </c>
      <c r="E486" s="64">
        <v>0.65</v>
      </c>
      <c r="F486" s="60">
        <v>650</v>
      </c>
      <c r="G486" s="60">
        <f t="shared" si="169"/>
        <v>650</v>
      </c>
      <c r="H486" s="60">
        <f t="shared" si="170"/>
        <v>7800</v>
      </c>
    </row>
    <row r="487" spans="1:8" s="6" customFormat="1" x14ac:dyDescent="0.25">
      <c r="A487" s="65"/>
      <c r="B487" s="38"/>
      <c r="C487" s="70" t="s">
        <v>4</v>
      </c>
      <c r="D487" s="63">
        <v>3</v>
      </c>
      <c r="E487" s="64">
        <v>0.55000000000000004</v>
      </c>
      <c r="F487" s="60">
        <v>550</v>
      </c>
      <c r="G487" s="60">
        <f t="shared" si="169"/>
        <v>1650</v>
      </c>
      <c r="H487" s="60">
        <f t="shared" si="170"/>
        <v>19800</v>
      </c>
    </row>
    <row r="488" spans="1:8" s="6" customFormat="1" hidden="1" x14ac:dyDescent="0.25">
      <c r="A488" s="65" t="s">
        <v>350</v>
      </c>
      <c r="B488" s="38"/>
      <c r="C488" s="70" t="s">
        <v>8</v>
      </c>
      <c r="D488" s="63">
        <v>0</v>
      </c>
      <c r="E488" s="64">
        <v>0.45</v>
      </c>
      <c r="F488" s="60">
        <v>450</v>
      </c>
      <c r="G488" s="60">
        <f t="shared" si="169"/>
        <v>0</v>
      </c>
      <c r="H488" s="60">
        <f t="shared" si="170"/>
        <v>0</v>
      </c>
    </row>
    <row r="489" spans="1:8" s="7" customFormat="1" x14ac:dyDescent="0.25">
      <c r="A489" s="65"/>
      <c r="B489" s="44">
        <v>3</v>
      </c>
      <c r="C489" s="71" t="s">
        <v>110</v>
      </c>
      <c r="D489" s="72">
        <f>SUM(D490:D493)</f>
        <v>5</v>
      </c>
      <c r="E489" s="72"/>
      <c r="F489" s="73"/>
      <c r="G489" s="73">
        <f>SUM(G490:G493)</f>
        <v>3100</v>
      </c>
      <c r="H489" s="73">
        <f>SUM(H490:H493)</f>
        <v>37200</v>
      </c>
    </row>
    <row r="490" spans="1:8" s="6" customFormat="1" x14ac:dyDescent="0.25">
      <c r="A490" s="65"/>
      <c r="B490" s="38"/>
      <c r="C490" s="70" t="s">
        <v>30</v>
      </c>
      <c r="D490" s="63">
        <v>1</v>
      </c>
      <c r="E490" s="64">
        <v>1</v>
      </c>
      <c r="F490" s="60">
        <v>1000</v>
      </c>
      <c r="G490" s="60">
        <f t="shared" ref="G490:G493" si="171">D490*F490</f>
        <v>1000</v>
      </c>
      <c r="H490" s="60">
        <f t="shared" ref="H490:H493" si="172">G490*12</f>
        <v>12000</v>
      </c>
    </row>
    <row r="491" spans="1:8" s="6" customFormat="1" x14ac:dyDescent="0.25">
      <c r="A491" s="65"/>
      <c r="B491" s="38"/>
      <c r="C491" s="70" t="s">
        <v>15</v>
      </c>
      <c r="D491" s="63">
        <v>1</v>
      </c>
      <c r="E491" s="64">
        <v>0.65</v>
      </c>
      <c r="F491" s="60">
        <v>650</v>
      </c>
      <c r="G491" s="60">
        <f t="shared" si="171"/>
        <v>650</v>
      </c>
      <c r="H491" s="60">
        <f t="shared" si="172"/>
        <v>7800</v>
      </c>
    </row>
    <row r="492" spans="1:8" s="6" customFormat="1" x14ac:dyDescent="0.25">
      <c r="A492" s="65"/>
      <c r="B492" s="38"/>
      <c r="C492" s="70" t="s">
        <v>4</v>
      </c>
      <c r="D492" s="63">
        <v>1</v>
      </c>
      <c r="E492" s="64">
        <v>0.55000000000000004</v>
      </c>
      <c r="F492" s="60">
        <v>550</v>
      </c>
      <c r="G492" s="60">
        <f t="shared" si="171"/>
        <v>550</v>
      </c>
      <c r="H492" s="60">
        <f t="shared" si="172"/>
        <v>6600</v>
      </c>
    </row>
    <row r="493" spans="1:8" s="6" customFormat="1" x14ac:dyDescent="0.25">
      <c r="A493" s="65"/>
      <c r="B493" s="38"/>
      <c r="C493" s="70" t="s">
        <v>8</v>
      </c>
      <c r="D493" s="63">
        <v>2</v>
      </c>
      <c r="E493" s="64">
        <v>0.45</v>
      </c>
      <c r="F493" s="60">
        <v>450</v>
      </c>
      <c r="G493" s="60">
        <f t="shared" si="171"/>
        <v>900</v>
      </c>
      <c r="H493" s="60">
        <f t="shared" si="172"/>
        <v>10800</v>
      </c>
    </row>
    <row r="494" spans="1:8" s="7" customFormat="1" x14ac:dyDescent="0.25">
      <c r="A494" s="65"/>
      <c r="B494" s="44">
        <v>4</v>
      </c>
      <c r="C494" s="71" t="s">
        <v>90</v>
      </c>
      <c r="D494" s="72">
        <f>SUM(D495:D498)</f>
        <v>8</v>
      </c>
      <c r="E494" s="72"/>
      <c r="F494" s="73"/>
      <c r="G494" s="73">
        <f>SUM(G495:G498)</f>
        <v>4950</v>
      </c>
      <c r="H494" s="73">
        <f>SUM(H495:H498)</f>
        <v>59400</v>
      </c>
    </row>
    <row r="495" spans="1:8" s="6" customFormat="1" x14ac:dyDescent="0.25">
      <c r="A495" s="65"/>
      <c r="B495" s="38"/>
      <c r="C495" s="70" t="s">
        <v>30</v>
      </c>
      <c r="D495" s="63">
        <v>1</v>
      </c>
      <c r="E495" s="64">
        <v>1</v>
      </c>
      <c r="F495" s="60">
        <v>1000</v>
      </c>
      <c r="G495" s="60">
        <f t="shared" ref="G495:G498" si="173">D495*F495</f>
        <v>1000</v>
      </c>
      <c r="H495" s="60">
        <f t="shared" ref="H495:H498" si="174">G495*12</f>
        <v>12000</v>
      </c>
    </row>
    <row r="496" spans="1:8" s="6" customFormat="1" x14ac:dyDescent="0.25">
      <c r="A496" s="65"/>
      <c r="B496" s="38"/>
      <c r="C496" s="70" t="s">
        <v>3</v>
      </c>
      <c r="D496" s="63">
        <v>2</v>
      </c>
      <c r="E496" s="64">
        <v>0.65</v>
      </c>
      <c r="F496" s="60">
        <v>650</v>
      </c>
      <c r="G496" s="60">
        <f t="shared" si="173"/>
        <v>1300</v>
      </c>
      <c r="H496" s="60">
        <f t="shared" si="174"/>
        <v>15600</v>
      </c>
    </row>
    <row r="497" spans="1:8" s="6" customFormat="1" x14ac:dyDescent="0.25">
      <c r="A497" s="65"/>
      <c r="B497" s="38"/>
      <c r="C497" s="70" t="s">
        <v>4</v>
      </c>
      <c r="D497" s="63">
        <v>4</v>
      </c>
      <c r="E497" s="64">
        <v>0.55000000000000004</v>
      </c>
      <c r="F497" s="60">
        <v>550</v>
      </c>
      <c r="G497" s="60">
        <f t="shared" si="173"/>
        <v>2200</v>
      </c>
      <c r="H497" s="60">
        <f t="shared" si="174"/>
        <v>26400</v>
      </c>
    </row>
    <row r="498" spans="1:8" s="6" customFormat="1" x14ac:dyDescent="0.25">
      <c r="A498" s="65"/>
      <c r="B498" s="38"/>
      <c r="C498" s="70" t="s">
        <v>8</v>
      </c>
      <c r="D498" s="63">
        <v>1</v>
      </c>
      <c r="E498" s="64">
        <v>0.45</v>
      </c>
      <c r="F498" s="60">
        <v>450</v>
      </c>
      <c r="G498" s="60">
        <f t="shared" si="173"/>
        <v>450</v>
      </c>
      <c r="H498" s="60">
        <f t="shared" si="174"/>
        <v>5400</v>
      </c>
    </row>
    <row r="499" spans="1:8" s="7" customFormat="1" x14ac:dyDescent="0.25">
      <c r="A499" s="65"/>
      <c r="B499" s="44">
        <v>5</v>
      </c>
      <c r="C499" s="71" t="s">
        <v>91</v>
      </c>
      <c r="D499" s="72">
        <f>SUM(D500:D503)</f>
        <v>9</v>
      </c>
      <c r="E499" s="72"/>
      <c r="F499" s="73"/>
      <c r="G499" s="73">
        <f>SUM(G500:G503)</f>
        <v>5200</v>
      </c>
      <c r="H499" s="73">
        <f>SUM(H500:H503)</f>
        <v>62400</v>
      </c>
    </row>
    <row r="500" spans="1:8" s="6" customFormat="1" x14ac:dyDescent="0.25">
      <c r="A500" s="65"/>
      <c r="B500" s="38"/>
      <c r="C500" s="70" t="s">
        <v>30</v>
      </c>
      <c r="D500" s="63">
        <v>1</v>
      </c>
      <c r="E500" s="64">
        <v>1</v>
      </c>
      <c r="F500" s="60">
        <v>1000</v>
      </c>
      <c r="G500" s="60">
        <f t="shared" ref="G500:G503" si="175">D500*F500</f>
        <v>1000</v>
      </c>
      <c r="H500" s="60">
        <f t="shared" ref="H500:H503" si="176">G500*12</f>
        <v>12000</v>
      </c>
    </row>
    <row r="501" spans="1:8" s="6" customFormat="1" x14ac:dyDescent="0.25">
      <c r="A501" s="65"/>
      <c r="B501" s="38"/>
      <c r="C501" s="70" t="s">
        <v>3</v>
      </c>
      <c r="D501" s="63">
        <v>1</v>
      </c>
      <c r="E501" s="64">
        <v>0.65</v>
      </c>
      <c r="F501" s="60">
        <v>650</v>
      </c>
      <c r="G501" s="60">
        <f t="shared" si="175"/>
        <v>650</v>
      </c>
      <c r="H501" s="60">
        <f t="shared" si="176"/>
        <v>7800</v>
      </c>
    </row>
    <row r="502" spans="1:8" s="6" customFormat="1" x14ac:dyDescent="0.25">
      <c r="A502" s="65"/>
      <c r="B502" s="38"/>
      <c r="C502" s="70" t="s">
        <v>4</v>
      </c>
      <c r="D502" s="63">
        <v>4</v>
      </c>
      <c r="E502" s="64">
        <v>0.55000000000000004</v>
      </c>
      <c r="F502" s="60">
        <v>550</v>
      </c>
      <c r="G502" s="60">
        <f t="shared" si="175"/>
        <v>2200</v>
      </c>
      <c r="H502" s="60">
        <f t="shared" si="176"/>
        <v>26400</v>
      </c>
    </row>
    <row r="503" spans="1:8" s="6" customFormat="1" x14ac:dyDescent="0.25">
      <c r="A503" s="65"/>
      <c r="B503" s="38"/>
      <c r="C503" s="70" t="s">
        <v>8</v>
      </c>
      <c r="D503" s="63">
        <v>3</v>
      </c>
      <c r="E503" s="64">
        <v>0.45</v>
      </c>
      <c r="F503" s="60">
        <v>450</v>
      </c>
      <c r="G503" s="60">
        <f t="shared" si="175"/>
        <v>1350</v>
      </c>
      <c r="H503" s="60">
        <f t="shared" si="176"/>
        <v>16200</v>
      </c>
    </row>
    <row r="504" spans="1:8" s="7" customFormat="1" x14ac:dyDescent="0.25">
      <c r="A504" s="65"/>
      <c r="B504" s="44">
        <v>6</v>
      </c>
      <c r="C504" s="71" t="s">
        <v>92</v>
      </c>
      <c r="D504" s="72">
        <f>SUM(D505:D508)</f>
        <v>9</v>
      </c>
      <c r="E504" s="72"/>
      <c r="F504" s="73"/>
      <c r="G504" s="73">
        <f>SUM(G505:G508)</f>
        <v>5500</v>
      </c>
      <c r="H504" s="73">
        <f>SUM(H505:H508)</f>
        <v>66000</v>
      </c>
    </row>
    <row r="505" spans="1:8" s="6" customFormat="1" x14ac:dyDescent="0.25">
      <c r="A505" s="65"/>
      <c r="B505" s="38"/>
      <c r="C505" s="70" t="s">
        <v>30</v>
      </c>
      <c r="D505" s="63">
        <v>1</v>
      </c>
      <c r="E505" s="64">
        <v>1</v>
      </c>
      <c r="F505" s="60">
        <v>1000</v>
      </c>
      <c r="G505" s="60">
        <f t="shared" ref="G505:G508" si="177">D505*F505</f>
        <v>1000</v>
      </c>
      <c r="H505" s="60">
        <f t="shared" ref="H505:H508" si="178">G505*12</f>
        <v>12000</v>
      </c>
    </row>
    <row r="506" spans="1:8" s="6" customFormat="1" x14ac:dyDescent="0.25">
      <c r="A506" s="65"/>
      <c r="B506" s="38"/>
      <c r="C506" s="70" t="s">
        <v>3</v>
      </c>
      <c r="D506" s="63">
        <v>2</v>
      </c>
      <c r="E506" s="64">
        <v>0.65</v>
      </c>
      <c r="F506" s="60">
        <v>650</v>
      </c>
      <c r="G506" s="60">
        <f t="shared" si="177"/>
        <v>1300</v>
      </c>
      <c r="H506" s="60">
        <f t="shared" si="178"/>
        <v>15600</v>
      </c>
    </row>
    <row r="507" spans="1:8" s="6" customFormat="1" x14ac:dyDescent="0.25">
      <c r="A507" s="65"/>
      <c r="B507" s="38"/>
      <c r="C507" s="70" t="s">
        <v>4</v>
      </c>
      <c r="D507" s="63">
        <v>5</v>
      </c>
      <c r="E507" s="64">
        <v>0.55000000000000004</v>
      </c>
      <c r="F507" s="60">
        <v>550</v>
      </c>
      <c r="G507" s="60">
        <f t="shared" si="177"/>
        <v>2750</v>
      </c>
      <c r="H507" s="60">
        <f t="shared" si="178"/>
        <v>33000</v>
      </c>
    </row>
    <row r="508" spans="1:8" s="6" customFormat="1" x14ac:dyDescent="0.25">
      <c r="A508" s="65"/>
      <c r="B508" s="38"/>
      <c r="C508" s="70" t="s">
        <v>8</v>
      </c>
      <c r="D508" s="63">
        <v>1</v>
      </c>
      <c r="E508" s="64">
        <v>0.45</v>
      </c>
      <c r="F508" s="60">
        <v>450</v>
      </c>
      <c r="G508" s="60">
        <f t="shared" si="177"/>
        <v>450</v>
      </c>
      <c r="H508" s="60">
        <f t="shared" si="178"/>
        <v>5400</v>
      </c>
    </row>
    <row r="509" spans="1:8" s="10" customFormat="1" x14ac:dyDescent="0.25">
      <c r="A509" s="65"/>
      <c r="B509" s="240" t="s">
        <v>127</v>
      </c>
      <c r="C509" s="241" t="s">
        <v>93</v>
      </c>
      <c r="D509" s="242">
        <f>SUM(D510:D517)</f>
        <v>17</v>
      </c>
      <c r="E509" s="242"/>
      <c r="F509" s="243"/>
      <c r="G509" s="243">
        <f>SUM(G510:G517)</f>
        <v>13200</v>
      </c>
      <c r="H509" s="243">
        <f>SUM(H510:H517)</f>
        <v>158400</v>
      </c>
    </row>
    <row r="510" spans="1:8" s="6" customFormat="1" x14ac:dyDescent="0.25">
      <c r="A510" s="65"/>
      <c r="B510" s="244"/>
      <c r="C510" s="245" t="s">
        <v>94</v>
      </c>
      <c r="D510" s="246">
        <v>1</v>
      </c>
      <c r="E510" s="247">
        <v>1.8</v>
      </c>
      <c r="F510" s="248">
        <v>1800</v>
      </c>
      <c r="G510" s="248">
        <f t="shared" ref="G510:G517" si="179">D510*F510</f>
        <v>1800</v>
      </c>
      <c r="H510" s="248">
        <f t="shared" ref="H510:H517" si="180">G510*12</f>
        <v>21600</v>
      </c>
    </row>
    <row r="511" spans="1:8" s="6" customFormat="1" x14ac:dyDescent="0.25">
      <c r="A511" s="65"/>
      <c r="B511" s="244"/>
      <c r="C511" s="245" t="s">
        <v>95</v>
      </c>
      <c r="D511" s="246">
        <v>2</v>
      </c>
      <c r="E511" s="247">
        <v>1.2</v>
      </c>
      <c r="F511" s="248">
        <v>1200</v>
      </c>
      <c r="G511" s="248">
        <f t="shared" si="179"/>
        <v>2400</v>
      </c>
      <c r="H511" s="248">
        <f t="shared" si="180"/>
        <v>28800</v>
      </c>
    </row>
    <row r="512" spans="1:8" s="6" customFormat="1" x14ac:dyDescent="0.25">
      <c r="A512" s="65"/>
      <c r="B512" s="244"/>
      <c r="C512" s="245" t="s">
        <v>96</v>
      </c>
      <c r="D512" s="246">
        <v>1</v>
      </c>
      <c r="E512" s="247">
        <v>0.7</v>
      </c>
      <c r="F512" s="248">
        <v>700</v>
      </c>
      <c r="G512" s="248">
        <f t="shared" si="179"/>
        <v>700</v>
      </c>
      <c r="H512" s="248">
        <f t="shared" si="180"/>
        <v>8400</v>
      </c>
    </row>
    <row r="513" spans="1:8" s="6" customFormat="1" hidden="1" x14ac:dyDescent="0.25">
      <c r="A513" s="65" t="s">
        <v>350</v>
      </c>
      <c r="B513" s="244"/>
      <c r="C513" s="249" t="s">
        <v>28</v>
      </c>
      <c r="D513" s="246">
        <v>0</v>
      </c>
      <c r="E513" s="247">
        <v>0.8</v>
      </c>
      <c r="F513" s="248">
        <v>800</v>
      </c>
      <c r="G513" s="248">
        <f t="shared" si="179"/>
        <v>0</v>
      </c>
      <c r="H513" s="248">
        <f t="shared" si="180"/>
        <v>0</v>
      </c>
    </row>
    <row r="514" spans="1:8" s="6" customFormat="1" ht="30" x14ac:dyDescent="0.25">
      <c r="A514" s="65"/>
      <c r="B514" s="244"/>
      <c r="C514" s="249" t="s">
        <v>97</v>
      </c>
      <c r="D514" s="246">
        <v>1</v>
      </c>
      <c r="E514" s="247">
        <v>0.7</v>
      </c>
      <c r="F514" s="248">
        <v>700</v>
      </c>
      <c r="G514" s="248">
        <f t="shared" si="179"/>
        <v>700</v>
      </c>
      <c r="H514" s="248">
        <f t="shared" si="180"/>
        <v>8400</v>
      </c>
    </row>
    <row r="515" spans="1:8" s="6" customFormat="1" x14ac:dyDescent="0.25">
      <c r="A515" s="65"/>
      <c r="B515" s="244"/>
      <c r="C515" s="245" t="s">
        <v>3</v>
      </c>
      <c r="D515" s="246">
        <v>5</v>
      </c>
      <c r="E515" s="247">
        <v>0.7</v>
      </c>
      <c r="F515" s="248">
        <v>700</v>
      </c>
      <c r="G515" s="248">
        <f t="shared" si="179"/>
        <v>3500</v>
      </c>
      <c r="H515" s="248">
        <f t="shared" si="180"/>
        <v>42000</v>
      </c>
    </row>
    <row r="516" spans="1:8" s="6" customFormat="1" x14ac:dyDescent="0.25">
      <c r="A516" s="65"/>
      <c r="B516" s="244"/>
      <c r="C516" s="245" t="s">
        <v>7</v>
      </c>
      <c r="D516" s="246">
        <v>6</v>
      </c>
      <c r="E516" s="247">
        <v>0.6</v>
      </c>
      <c r="F516" s="248">
        <v>600</v>
      </c>
      <c r="G516" s="248">
        <f t="shared" si="179"/>
        <v>3600</v>
      </c>
      <c r="H516" s="248">
        <f t="shared" si="180"/>
        <v>43200</v>
      </c>
    </row>
    <row r="517" spans="1:8" s="6" customFormat="1" x14ac:dyDescent="0.25">
      <c r="A517" s="65"/>
      <c r="B517" s="244"/>
      <c r="C517" s="245" t="s">
        <v>8</v>
      </c>
      <c r="D517" s="246">
        <v>1</v>
      </c>
      <c r="E517" s="247">
        <v>0.5</v>
      </c>
      <c r="F517" s="248">
        <v>500</v>
      </c>
      <c r="G517" s="248">
        <f t="shared" si="179"/>
        <v>500</v>
      </c>
      <c r="H517" s="248">
        <f t="shared" si="180"/>
        <v>6000</v>
      </c>
    </row>
    <row r="518" spans="1:8" s="7" customFormat="1" x14ac:dyDescent="0.25">
      <c r="A518" s="65"/>
      <c r="B518" s="44">
        <v>1</v>
      </c>
      <c r="C518" s="71" t="s">
        <v>98</v>
      </c>
      <c r="D518" s="72">
        <f>SUM(D519:D524)</f>
        <v>16</v>
      </c>
      <c r="E518" s="72"/>
      <c r="F518" s="73"/>
      <c r="G518" s="73">
        <f>SUM(G519:G524)</f>
        <v>9950</v>
      </c>
      <c r="H518" s="73">
        <f>SUM(H519:H524)</f>
        <v>119400</v>
      </c>
    </row>
    <row r="519" spans="1:8" s="6" customFormat="1" x14ac:dyDescent="0.25">
      <c r="A519" s="65"/>
      <c r="B519" s="38"/>
      <c r="C519" s="70" t="s">
        <v>26</v>
      </c>
      <c r="D519" s="63">
        <v>1</v>
      </c>
      <c r="E519" s="64">
        <v>1.4</v>
      </c>
      <c r="F519" s="60">
        <v>1400</v>
      </c>
      <c r="G519" s="60">
        <f t="shared" ref="G519:G524" si="181">D519*F519</f>
        <v>1400</v>
      </c>
      <c r="H519" s="60">
        <f t="shared" ref="H519:H524" si="182">G519*12</f>
        <v>16800</v>
      </c>
    </row>
    <row r="520" spans="1:8" s="6" customFormat="1" hidden="1" x14ac:dyDescent="0.25">
      <c r="A520" s="65" t="s">
        <v>350</v>
      </c>
      <c r="B520" s="234"/>
      <c r="C520" s="235" t="s">
        <v>2</v>
      </c>
      <c r="D520" s="236">
        <v>0</v>
      </c>
      <c r="E520" s="237">
        <v>0.8</v>
      </c>
      <c r="F520" s="238">
        <v>800</v>
      </c>
      <c r="G520" s="238">
        <f t="shared" si="181"/>
        <v>0</v>
      </c>
      <c r="H520" s="238">
        <f t="shared" si="182"/>
        <v>0</v>
      </c>
    </row>
    <row r="521" spans="1:8" s="6" customFormat="1" x14ac:dyDescent="0.25">
      <c r="A521" s="65"/>
      <c r="B521" s="38"/>
      <c r="C521" s="70" t="s">
        <v>3</v>
      </c>
      <c r="D521" s="63">
        <v>3</v>
      </c>
      <c r="E521" s="64">
        <v>0.65</v>
      </c>
      <c r="F521" s="60">
        <v>650</v>
      </c>
      <c r="G521" s="60">
        <f t="shared" si="181"/>
        <v>1950</v>
      </c>
      <c r="H521" s="60">
        <f t="shared" si="182"/>
        <v>23400</v>
      </c>
    </row>
    <row r="522" spans="1:8" s="6" customFormat="1" x14ac:dyDescent="0.25">
      <c r="A522" s="65"/>
      <c r="B522" s="38"/>
      <c r="C522" s="70" t="s">
        <v>4</v>
      </c>
      <c r="D522" s="63">
        <v>6</v>
      </c>
      <c r="E522" s="64">
        <v>0.55000000000000004</v>
      </c>
      <c r="F522" s="60">
        <v>550</v>
      </c>
      <c r="G522" s="60">
        <f t="shared" si="181"/>
        <v>3300</v>
      </c>
      <c r="H522" s="60">
        <f t="shared" si="182"/>
        <v>39600</v>
      </c>
    </row>
    <row r="523" spans="1:8" s="6" customFormat="1" x14ac:dyDescent="0.25">
      <c r="A523" s="65"/>
      <c r="B523" s="38"/>
      <c r="C523" s="70" t="s">
        <v>8</v>
      </c>
      <c r="D523" s="63">
        <v>4</v>
      </c>
      <c r="E523" s="64">
        <v>0.45</v>
      </c>
      <c r="F523" s="60">
        <v>450</v>
      </c>
      <c r="G523" s="60">
        <f t="shared" si="181"/>
        <v>1800</v>
      </c>
      <c r="H523" s="60">
        <f t="shared" si="182"/>
        <v>21600</v>
      </c>
    </row>
    <row r="524" spans="1:8" s="6" customFormat="1" x14ac:dyDescent="0.25">
      <c r="A524" s="65"/>
      <c r="B524" s="38"/>
      <c r="C524" s="70" t="s">
        <v>6</v>
      </c>
      <c r="D524" s="63">
        <f>1+1</f>
        <v>2</v>
      </c>
      <c r="E524" s="64">
        <v>0.75</v>
      </c>
      <c r="F524" s="60">
        <v>750</v>
      </c>
      <c r="G524" s="60">
        <f t="shared" si="181"/>
        <v>1500</v>
      </c>
      <c r="H524" s="60">
        <f t="shared" si="182"/>
        <v>18000</v>
      </c>
    </row>
    <row r="525" spans="1:8" s="7" customFormat="1" x14ac:dyDescent="0.25">
      <c r="A525" s="65"/>
      <c r="B525" s="44">
        <v>2</v>
      </c>
      <c r="C525" s="71" t="s">
        <v>99</v>
      </c>
      <c r="D525" s="72">
        <f>SUM(D526:D529)</f>
        <v>10</v>
      </c>
      <c r="E525" s="72"/>
      <c r="F525" s="73"/>
      <c r="G525" s="73">
        <f>SUM(G526:G529)</f>
        <v>5750</v>
      </c>
      <c r="H525" s="73">
        <f>SUM(H526:H529)</f>
        <v>69000</v>
      </c>
    </row>
    <row r="526" spans="1:8" s="6" customFormat="1" x14ac:dyDescent="0.25">
      <c r="A526" s="65"/>
      <c r="B526" s="38"/>
      <c r="C526" s="70" t="s">
        <v>30</v>
      </c>
      <c r="D526" s="63">
        <v>1</v>
      </c>
      <c r="E526" s="64">
        <v>1</v>
      </c>
      <c r="F526" s="60">
        <v>1000</v>
      </c>
      <c r="G526" s="60">
        <f t="shared" ref="G526:G529" si="183">D526*F526</f>
        <v>1000</v>
      </c>
      <c r="H526" s="60">
        <f t="shared" ref="H526:H529" si="184">G526*12</f>
        <v>12000</v>
      </c>
    </row>
    <row r="527" spans="1:8" s="6" customFormat="1" x14ac:dyDescent="0.25">
      <c r="A527" s="65"/>
      <c r="B527" s="38"/>
      <c r="C527" s="70" t="s">
        <v>3</v>
      </c>
      <c r="D527" s="63">
        <v>1</v>
      </c>
      <c r="E527" s="64">
        <v>0.65</v>
      </c>
      <c r="F527" s="60">
        <v>650</v>
      </c>
      <c r="G527" s="60">
        <f t="shared" si="183"/>
        <v>650</v>
      </c>
      <c r="H527" s="60">
        <f t="shared" si="184"/>
        <v>7800</v>
      </c>
    </row>
    <row r="528" spans="1:8" s="6" customFormat="1" x14ac:dyDescent="0.25">
      <c r="A528" s="65"/>
      <c r="B528" s="38"/>
      <c r="C528" s="70" t="s">
        <v>4</v>
      </c>
      <c r="D528" s="63">
        <v>5</v>
      </c>
      <c r="E528" s="64">
        <v>0.55000000000000004</v>
      </c>
      <c r="F528" s="60">
        <v>550</v>
      </c>
      <c r="G528" s="60">
        <f t="shared" si="183"/>
        <v>2750</v>
      </c>
      <c r="H528" s="60">
        <f t="shared" si="184"/>
        <v>33000</v>
      </c>
    </row>
    <row r="529" spans="1:8" s="6" customFormat="1" x14ac:dyDescent="0.25">
      <c r="A529" s="65"/>
      <c r="B529" s="38"/>
      <c r="C529" s="70" t="s">
        <v>8</v>
      </c>
      <c r="D529" s="63">
        <v>3</v>
      </c>
      <c r="E529" s="64">
        <v>0.45</v>
      </c>
      <c r="F529" s="60">
        <v>450</v>
      </c>
      <c r="G529" s="60">
        <f t="shared" si="183"/>
        <v>1350</v>
      </c>
      <c r="H529" s="60">
        <f t="shared" si="184"/>
        <v>16200</v>
      </c>
    </row>
    <row r="530" spans="1:8" s="7" customFormat="1" x14ac:dyDescent="0.25">
      <c r="A530" s="65"/>
      <c r="B530" s="44">
        <v>3</v>
      </c>
      <c r="C530" s="71" t="s">
        <v>100</v>
      </c>
      <c r="D530" s="72">
        <f>SUM(D531:D534)</f>
        <v>5</v>
      </c>
      <c r="E530" s="72"/>
      <c r="F530" s="73"/>
      <c r="G530" s="73">
        <f>SUM(G531:G534)</f>
        <v>3200</v>
      </c>
      <c r="H530" s="73">
        <f>SUM(H531:H534)</f>
        <v>38400</v>
      </c>
    </row>
    <row r="531" spans="1:8" s="6" customFormat="1" x14ac:dyDescent="0.25">
      <c r="A531" s="65"/>
      <c r="B531" s="38"/>
      <c r="C531" s="70" t="s">
        <v>30</v>
      </c>
      <c r="D531" s="63">
        <v>1</v>
      </c>
      <c r="E531" s="64">
        <v>1</v>
      </c>
      <c r="F531" s="60">
        <v>1000</v>
      </c>
      <c r="G531" s="60">
        <f t="shared" ref="G531:G534" si="185">D531*F531</f>
        <v>1000</v>
      </c>
      <c r="H531" s="60">
        <f t="shared" ref="H531:H534" si="186">G531*12</f>
        <v>12000</v>
      </c>
    </row>
    <row r="532" spans="1:8" s="6" customFormat="1" x14ac:dyDescent="0.25">
      <c r="A532" s="65"/>
      <c r="B532" s="38"/>
      <c r="C532" s="70" t="s">
        <v>3</v>
      </c>
      <c r="D532" s="63">
        <v>1</v>
      </c>
      <c r="E532" s="64">
        <v>0.65</v>
      </c>
      <c r="F532" s="60">
        <v>650</v>
      </c>
      <c r="G532" s="60">
        <f t="shared" si="185"/>
        <v>650</v>
      </c>
      <c r="H532" s="60">
        <f t="shared" si="186"/>
        <v>7800</v>
      </c>
    </row>
    <row r="533" spans="1:8" s="6" customFormat="1" x14ac:dyDescent="0.25">
      <c r="A533" s="65"/>
      <c r="B533" s="38"/>
      <c r="C533" s="70" t="s">
        <v>4</v>
      </c>
      <c r="D533" s="63">
        <v>2</v>
      </c>
      <c r="E533" s="64">
        <v>0.55000000000000004</v>
      </c>
      <c r="F533" s="60">
        <v>550</v>
      </c>
      <c r="G533" s="60">
        <f t="shared" si="185"/>
        <v>1100</v>
      </c>
      <c r="H533" s="60">
        <f t="shared" si="186"/>
        <v>13200</v>
      </c>
    </row>
    <row r="534" spans="1:8" s="6" customFormat="1" x14ac:dyDescent="0.25">
      <c r="A534" s="65"/>
      <c r="B534" s="38"/>
      <c r="C534" s="70" t="s">
        <v>8</v>
      </c>
      <c r="D534" s="63">
        <v>1</v>
      </c>
      <c r="E534" s="64">
        <v>0.45</v>
      </c>
      <c r="F534" s="60">
        <v>450</v>
      </c>
      <c r="G534" s="60">
        <f t="shared" si="185"/>
        <v>450</v>
      </c>
      <c r="H534" s="60">
        <f t="shared" si="186"/>
        <v>5400</v>
      </c>
    </row>
    <row r="535" spans="1:8" s="7" customFormat="1" x14ac:dyDescent="0.25">
      <c r="A535" s="65"/>
      <c r="B535" s="44">
        <v>4</v>
      </c>
      <c r="C535" s="71" t="s">
        <v>101</v>
      </c>
      <c r="D535" s="72">
        <f>SUM(D536:D539)</f>
        <v>4</v>
      </c>
      <c r="E535" s="72"/>
      <c r="F535" s="73"/>
      <c r="G535" s="73">
        <f>SUM(G536:G539)</f>
        <v>2650</v>
      </c>
      <c r="H535" s="73">
        <f>SUM(H536:H539)</f>
        <v>31800</v>
      </c>
    </row>
    <row r="536" spans="1:8" s="6" customFormat="1" x14ac:dyDescent="0.25">
      <c r="A536" s="65"/>
      <c r="B536" s="38"/>
      <c r="C536" s="70" t="s">
        <v>30</v>
      </c>
      <c r="D536" s="63">
        <v>1</v>
      </c>
      <c r="E536" s="64">
        <v>1</v>
      </c>
      <c r="F536" s="60">
        <v>1000</v>
      </c>
      <c r="G536" s="60">
        <f t="shared" ref="G536:G539" si="187">D536*F536</f>
        <v>1000</v>
      </c>
      <c r="H536" s="60">
        <f t="shared" ref="H536:H539" si="188">G536*12</f>
        <v>12000</v>
      </c>
    </row>
    <row r="537" spans="1:8" s="6" customFormat="1" x14ac:dyDescent="0.25">
      <c r="A537" s="65"/>
      <c r="B537" s="38"/>
      <c r="C537" s="70" t="s">
        <v>3</v>
      </c>
      <c r="D537" s="63">
        <v>1</v>
      </c>
      <c r="E537" s="64">
        <v>0.65</v>
      </c>
      <c r="F537" s="60">
        <v>650</v>
      </c>
      <c r="G537" s="60">
        <f t="shared" si="187"/>
        <v>650</v>
      </c>
      <c r="H537" s="60">
        <f t="shared" si="188"/>
        <v>7800</v>
      </c>
    </row>
    <row r="538" spans="1:8" s="6" customFormat="1" x14ac:dyDescent="0.25">
      <c r="A538" s="65"/>
      <c r="B538" s="38"/>
      <c r="C538" s="70" t="s">
        <v>4</v>
      </c>
      <c r="D538" s="63">
        <v>1</v>
      </c>
      <c r="E538" s="64">
        <v>0.55000000000000004</v>
      </c>
      <c r="F538" s="60">
        <v>550</v>
      </c>
      <c r="G538" s="60">
        <f t="shared" si="187"/>
        <v>550</v>
      </c>
      <c r="H538" s="60">
        <f t="shared" si="188"/>
        <v>6600</v>
      </c>
    </row>
    <row r="539" spans="1:8" s="6" customFormat="1" x14ac:dyDescent="0.25">
      <c r="A539" s="65"/>
      <c r="B539" s="38"/>
      <c r="C539" s="70" t="s">
        <v>8</v>
      </c>
      <c r="D539" s="63">
        <v>1</v>
      </c>
      <c r="E539" s="64">
        <v>0.45</v>
      </c>
      <c r="F539" s="60">
        <v>450</v>
      </c>
      <c r="G539" s="60">
        <f t="shared" si="187"/>
        <v>450</v>
      </c>
      <c r="H539" s="60">
        <f t="shared" si="188"/>
        <v>5400</v>
      </c>
    </row>
    <row r="540" spans="1:8" s="7" customFormat="1" x14ac:dyDescent="0.25">
      <c r="A540" s="65"/>
      <c r="B540" s="44">
        <v>5</v>
      </c>
      <c r="C540" s="71" t="s">
        <v>102</v>
      </c>
      <c r="D540" s="72">
        <f>SUM(D541:D544)</f>
        <v>6</v>
      </c>
      <c r="E540" s="72"/>
      <c r="F540" s="73"/>
      <c r="G540" s="73">
        <f>SUM(G541:G544)</f>
        <v>3750</v>
      </c>
      <c r="H540" s="73">
        <f>SUM(H541:H544)</f>
        <v>45000</v>
      </c>
    </row>
    <row r="541" spans="1:8" s="6" customFormat="1" x14ac:dyDescent="0.25">
      <c r="A541" s="65"/>
      <c r="B541" s="38"/>
      <c r="C541" s="70" t="s">
        <v>30</v>
      </c>
      <c r="D541" s="63">
        <v>1</v>
      </c>
      <c r="E541" s="64">
        <v>1</v>
      </c>
      <c r="F541" s="60">
        <v>1000</v>
      </c>
      <c r="G541" s="60">
        <f t="shared" ref="G541:G544" si="189">D541*F541</f>
        <v>1000</v>
      </c>
      <c r="H541" s="60">
        <f t="shared" ref="H541:H544" si="190">G541*12</f>
        <v>12000</v>
      </c>
    </row>
    <row r="542" spans="1:8" s="6" customFormat="1" x14ac:dyDescent="0.25">
      <c r="A542" s="65"/>
      <c r="B542" s="38"/>
      <c r="C542" s="70" t="s">
        <v>3</v>
      </c>
      <c r="D542" s="63">
        <v>1</v>
      </c>
      <c r="E542" s="64">
        <v>0.65</v>
      </c>
      <c r="F542" s="60">
        <v>650</v>
      </c>
      <c r="G542" s="60">
        <f t="shared" si="189"/>
        <v>650</v>
      </c>
      <c r="H542" s="60">
        <f t="shared" si="190"/>
        <v>7800</v>
      </c>
    </row>
    <row r="543" spans="1:8" s="6" customFormat="1" x14ac:dyDescent="0.25">
      <c r="A543" s="65"/>
      <c r="B543" s="38"/>
      <c r="C543" s="70" t="s">
        <v>4</v>
      </c>
      <c r="D543" s="63">
        <v>3</v>
      </c>
      <c r="E543" s="64">
        <v>0.55000000000000004</v>
      </c>
      <c r="F543" s="60">
        <v>550</v>
      </c>
      <c r="G543" s="60">
        <f t="shared" si="189"/>
        <v>1650</v>
      </c>
      <c r="H543" s="60">
        <f t="shared" si="190"/>
        <v>19800</v>
      </c>
    </row>
    <row r="544" spans="1:8" s="6" customFormat="1" x14ac:dyDescent="0.25">
      <c r="A544" s="65"/>
      <c r="B544" s="38"/>
      <c r="C544" s="70" t="s">
        <v>8</v>
      </c>
      <c r="D544" s="63">
        <v>1</v>
      </c>
      <c r="E544" s="64">
        <v>0.45</v>
      </c>
      <c r="F544" s="60">
        <v>450</v>
      </c>
      <c r="G544" s="60">
        <f t="shared" si="189"/>
        <v>450</v>
      </c>
      <c r="H544" s="60">
        <f t="shared" si="190"/>
        <v>5400</v>
      </c>
    </row>
    <row r="545" spans="1:8" s="7" customFormat="1" ht="34.5" customHeight="1" x14ac:dyDescent="0.25">
      <c r="A545" s="65"/>
      <c r="B545" s="44">
        <v>6</v>
      </c>
      <c r="C545" s="71" t="s">
        <v>103</v>
      </c>
      <c r="D545" s="72">
        <f>SUM(D546:D549)</f>
        <v>10</v>
      </c>
      <c r="E545" s="72"/>
      <c r="F545" s="73"/>
      <c r="G545" s="73">
        <f>SUM(G546:G549)</f>
        <v>5850</v>
      </c>
      <c r="H545" s="73">
        <f>SUM(H546:H549)</f>
        <v>70200</v>
      </c>
    </row>
    <row r="546" spans="1:8" s="6" customFormat="1" x14ac:dyDescent="0.25">
      <c r="A546" s="65"/>
      <c r="B546" s="38"/>
      <c r="C546" s="70" t="s">
        <v>30</v>
      </c>
      <c r="D546" s="63">
        <v>1</v>
      </c>
      <c r="E546" s="64">
        <v>1</v>
      </c>
      <c r="F546" s="60">
        <v>1000</v>
      </c>
      <c r="G546" s="60">
        <f t="shared" ref="G546:G549" si="191">D546*F546</f>
        <v>1000</v>
      </c>
      <c r="H546" s="60">
        <f t="shared" ref="H546:H549" si="192">G546*12</f>
        <v>12000</v>
      </c>
    </row>
    <row r="547" spans="1:8" s="6" customFormat="1" x14ac:dyDescent="0.25">
      <c r="A547" s="65"/>
      <c r="B547" s="38"/>
      <c r="C547" s="70" t="s">
        <v>3</v>
      </c>
      <c r="D547" s="63">
        <v>2</v>
      </c>
      <c r="E547" s="64">
        <v>0.65</v>
      </c>
      <c r="F547" s="60">
        <v>650</v>
      </c>
      <c r="G547" s="60">
        <f t="shared" si="191"/>
        <v>1300</v>
      </c>
      <c r="H547" s="60">
        <f t="shared" si="192"/>
        <v>15600</v>
      </c>
    </row>
    <row r="548" spans="1:8" s="6" customFormat="1" x14ac:dyDescent="0.25">
      <c r="A548" s="65"/>
      <c r="B548" s="38"/>
      <c r="C548" s="70" t="s">
        <v>4</v>
      </c>
      <c r="D548" s="63">
        <v>4</v>
      </c>
      <c r="E548" s="64">
        <v>0.55000000000000004</v>
      </c>
      <c r="F548" s="60">
        <v>550</v>
      </c>
      <c r="G548" s="60">
        <f t="shared" si="191"/>
        <v>2200</v>
      </c>
      <c r="H548" s="60">
        <f t="shared" si="192"/>
        <v>26400</v>
      </c>
    </row>
    <row r="549" spans="1:8" s="6" customFormat="1" x14ac:dyDescent="0.25">
      <c r="A549" s="65"/>
      <c r="B549" s="38"/>
      <c r="C549" s="70" t="s">
        <v>8</v>
      </c>
      <c r="D549" s="63">
        <v>3</v>
      </c>
      <c r="E549" s="64">
        <v>0.45</v>
      </c>
      <c r="F549" s="60">
        <v>450</v>
      </c>
      <c r="G549" s="60">
        <f t="shared" si="191"/>
        <v>1350</v>
      </c>
      <c r="H549" s="60">
        <f t="shared" si="192"/>
        <v>16200</v>
      </c>
    </row>
    <row r="550" spans="1:8" s="7" customFormat="1" x14ac:dyDescent="0.25">
      <c r="A550" s="65"/>
      <c r="B550" s="277" t="s">
        <v>128</v>
      </c>
      <c r="C550" s="282" t="s">
        <v>104</v>
      </c>
      <c r="D550" s="275">
        <f>SUM(D551:D553)</f>
        <v>4</v>
      </c>
      <c r="E550" s="275"/>
      <c r="F550" s="276"/>
      <c r="G550" s="276">
        <f>SUM(G551:G553)</f>
        <v>2900</v>
      </c>
      <c r="H550" s="276">
        <f>SUM(H551:H553)</f>
        <v>34800</v>
      </c>
    </row>
    <row r="551" spans="1:8" s="6" customFormat="1" x14ac:dyDescent="0.25">
      <c r="A551" s="65"/>
      <c r="B551" s="38"/>
      <c r="C551" s="70" t="s">
        <v>94</v>
      </c>
      <c r="D551" s="63">
        <v>1</v>
      </c>
      <c r="E551" s="64">
        <v>1</v>
      </c>
      <c r="F551" s="60">
        <v>1000</v>
      </c>
      <c r="G551" s="60">
        <f>D551*F551</f>
        <v>1000</v>
      </c>
      <c r="H551" s="60">
        <f t="shared" ref="H551:H553" si="193">G551*12</f>
        <v>12000</v>
      </c>
    </row>
    <row r="552" spans="1:8" s="6" customFormat="1" x14ac:dyDescent="0.25">
      <c r="A552" s="65"/>
      <c r="B552" s="38"/>
      <c r="C552" s="70" t="s">
        <v>3</v>
      </c>
      <c r="D552" s="63">
        <v>1</v>
      </c>
      <c r="E552" s="64">
        <v>0.7</v>
      </c>
      <c r="F552" s="60">
        <v>700</v>
      </c>
      <c r="G552" s="60">
        <f>D552*F552</f>
        <v>700</v>
      </c>
      <c r="H552" s="60">
        <f t="shared" si="193"/>
        <v>8400</v>
      </c>
    </row>
    <row r="553" spans="1:8" s="6" customFormat="1" x14ac:dyDescent="0.25">
      <c r="A553" s="65"/>
      <c r="B553" s="38"/>
      <c r="C553" s="70" t="s">
        <v>4</v>
      </c>
      <c r="D553" s="63">
        <v>2</v>
      </c>
      <c r="E553" s="64">
        <v>0.6</v>
      </c>
      <c r="F553" s="60">
        <v>600</v>
      </c>
      <c r="G553" s="60">
        <f>D553*F553</f>
        <v>1200</v>
      </c>
      <c r="H553" s="60">
        <f t="shared" si="193"/>
        <v>14400</v>
      </c>
    </row>
    <row r="554" spans="1:8" s="7" customFormat="1" x14ac:dyDescent="0.25">
      <c r="A554" s="65"/>
      <c r="B554" s="299"/>
      <c r="C554" s="300" t="s">
        <v>20</v>
      </c>
      <c r="D554" s="301">
        <f>D166+D176+D181+D186+D191+D196+D201+D206+D211+D216+D221+D226+D231+D241+D246+D251+D256+D266+D271+D276+D286+D291+D296+D301+D306+D311+D316+D321+D326+D336+D341+D346+D351+D356+D361+D366+D371+D381+D386+D391+D396+D401+D406+D416+D421+D426+D431+D436+D446+D451+D456+D459+D464+D469+D479+D484+D489+D494+D499+D504+D509+D518+D525+D530+D535+D540+D545+D550</f>
        <v>573</v>
      </c>
      <c r="E554" s="301"/>
      <c r="F554" s="302"/>
      <c r="G554" s="302">
        <f>G166+G176+G181+G186+G191+G196+G201+G206+G211+G216+G221+G226+G231+G241+G246+G251+G256+G266+G271+G276+G286+G291+G296+G301+G306+G311+G316+G321+G326+G336+G341+G346+G351+G356+G361+G366+G371+G381+G386+G391+G396+G401+G406+G416+G421+G426+G431+G436+G446+G451+G456+G459+G464+G469+G479+G484+G489+G494+G499+G504+G509+G518+G525+G530+G535+G540+G545+G550</f>
        <v>369600</v>
      </c>
      <c r="H554" s="302">
        <f>H166+H176+H181+H186+H191+H196+H201+H206+H211+H216+H221+H226+H231+H241+H246+H251+H256+H266+H271+H276+H286+H291+H296+H301+H306+H311+H316+H321+H326+H336+H341+H346+H351+H356+H361+H366+H371+H381+H386+H391+H396+H401+H406+H416+H421+H426+H431+H436+H446+H451+H456+H459+H464+H469+H479+H484+H489+H494+H499+H504+H509+H518+H525+H530+H535+H540+H545+H550</f>
        <v>4435200</v>
      </c>
    </row>
    <row r="555" spans="1:8" s="7" customFormat="1" x14ac:dyDescent="0.25">
      <c r="A555" s="65"/>
      <c r="B555" s="26"/>
      <c r="C555" s="8"/>
      <c r="D555" s="12"/>
      <c r="E555" s="12"/>
      <c r="F555" s="9"/>
      <c r="G555" s="1"/>
    </row>
    <row r="556" spans="1:8" s="7" customFormat="1" x14ac:dyDescent="0.25">
      <c r="A556" s="65"/>
      <c r="B556" s="283"/>
      <c r="C556" s="284"/>
      <c r="D556" s="285" t="s">
        <v>179</v>
      </c>
      <c r="E556" s="285"/>
      <c r="F556" s="285"/>
      <c r="G556" s="286"/>
      <c r="H556" s="287"/>
    </row>
    <row r="557" spans="1:8" s="7" customFormat="1" ht="60" x14ac:dyDescent="0.25">
      <c r="A557" s="65"/>
      <c r="B557" s="288" t="s">
        <v>117</v>
      </c>
      <c r="C557" s="289" t="s">
        <v>21</v>
      </c>
      <c r="D557" s="290" t="s">
        <v>22</v>
      </c>
      <c r="E557" s="290" t="s">
        <v>109</v>
      </c>
      <c r="F557" s="291" t="s">
        <v>115</v>
      </c>
      <c r="G557" s="286"/>
      <c r="H557" s="287"/>
    </row>
    <row r="558" spans="1:8" s="7" customFormat="1" x14ac:dyDescent="0.25">
      <c r="A558" s="65"/>
      <c r="B558" s="292">
        <v>1</v>
      </c>
      <c r="C558" s="293" t="s">
        <v>23</v>
      </c>
      <c r="D558" s="294">
        <f>D125</f>
        <v>272</v>
      </c>
      <c r="E558" s="294">
        <f>G125</f>
        <v>416700</v>
      </c>
      <c r="F558" s="294">
        <f>H125</f>
        <v>5000400</v>
      </c>
      <c r="G558" s="286"/>
      <c r="H558" s="287"/>
    </row>
    <row r="559" spans="1:8" s="7" customFormat="1" ht="30" x14ac:dyDescent="0.25">
      <c r="A559" s="65"/>
      <c r="B559" s="292">
        <v>2</v>
      </c>
      <c r="C559" s="295" t="s">
        <v>107</v>
      </c>
      <c r="D559" s="294">
        <f>D162</f>
        <v>143</v>
      </c>
      <c r="E559" s="294">
        <f>G162</f>
        <v>142250</v>
      </c>
      <c r="F559" s="294">
        <f>H162</f>
        <v>1707000</v>
      </c>
      <c r="G559" s="286"/>
      <c r="H559" s="287"/>
    </row>
    <row r="560" spans="1:8" s="7" customFormat="1" ht="30" x14ac:dyDescent="0.25">
      <c r="A560" s="65"/>
      <c r="B560" s="292">
        <v>3</v>
      </c>
      <c r="C560" s="295" t="s">
        <v>108</v>
      </c>
      <c r="D560" s="294">
        <f>D554</f>
        <v>573</v>
      </c>
      <c r="E560" s="294">
        <f>G554</f>
        <v>369600</v>
      </c>
      <c r="F560" s="294">
        <f>H554</f>
        <v>4435200</v>
      </c>
      <c r="G560" s="286"/>
      <c r="H560" s="287"/>
    </row>
    <row r="561" spans="1:8" s="7" customFormat="1" ht="29.25" customHeight="1" x14ac:dyDescent="0.25">
      <c r="A561" s="65"/>
      <c r="B561" s="296" t="s">
        <v>24</v>
      </c>
      <c r="C561" s="297"/>
      <c r="D561" s="298">
        <f t="shared" ref="D561:F561" si="194">SUM(D558:D560)</f>
        <v>988</v>
      </c>
      <c r="E561" s="298">
        <f t="shared" si="194"/>
        <v>928550</v>
      </c>
      <c r="F561" s="298">
        <f t="shared" si="194"/>
        <v>11142600</v>
      </c>
      <c r="G561" s="286"/>
      <c r="H561" s="287"/>
    </row>
    <row r="562" spans="1:8" s="7" customFormat="1" x14ac:dyDescent="0.25">
      <c r="A562" s="65"/>
      <c r="B562" s="3"/>
      <c r="C562" s="4"/>
      <c r="D562" s="5"/>
      <c r="E562" s="5"/>
      <c r="F562" s="5"/>
      <c r="G562" s="1"/>
    </row>
    <row r="563" spans="1:8" s="7" customFormat="1" x14ac:dyDescent="0.25">
      <c r="A563" s="65"/>
      <c r="B563" s="3"/>
      <c r="C563" s="4"/>
      <c r="D563" s="5"/>
      <c r="E563" s="5"/>
      <c r="F563" s="5"/>
      <c r="G563" s="1"/>
    </row>
    <row r="564" spans="1:8" s="7" customFormat="1" x14ac:dyDescent="0.25">
      <c r="A564" s="65"/>
      <c r="B564" s="26"/>
      <c r="C564" s="8"/>
      <c r="D564" s="12"/>
      <c r="E564" s="12"/>
      <c r="F564" s="9"/>
      <c r="G564" s="1"/>
    </row>
    <row r="565" spans="1:8" s="7" customFormat="1" x14ac:dyDescent="0.25">
      <c r="A565" s="65"/>
      <c r="B565" s="26"/>
      <c r="C565" s="8"/>
      <c r="D565" s="12"/>
      <c r="E565" s="12"/>
      <c r="F565" s="9"/>
      <c r="G565" s="1"/>
    </row>
    <row r="566" spans="1:8" s="7" customFormat="1" x14ac:dyDescent="0.25">
      <c r="A566" s="65"/>
      <c r="B566" s="26"/>
      <c r="C566" s="8"/>
      <c r="D566" s="12"/>
      <c r="E566" s="12"/>
      <c r="F566" s="9"/>
      <c r="G566" s="1"/>
    </row>
    <row r="567" spans="1:8" s="7" customFormat="1" x14ac:dyDescent="0.25">
      <c r="A567" s="65"/>
      <c r="B567" s="26"/>
      <c r="C567" s="8"/>
      <c r="D567" s="12"/>
      <c r="E567" s="12"/>
      <c r="F567" s="9"/>
      <c r="G567" s="1"/>
    </row>
    <row r="568" spans="1:8" s="7" customFormat="1" x14ac:dyDescent="0.25">
      <c r="A568" s="65"/>
      <c r="B568" s="26"/>
      <c r="C568" s="8"/>
      <c r="D568" s="12"/>
      <c r="E568" s="12"/>
      <c r="F568" s="9"/>
      <c r="G568" s="1"/>
    </row>
    <row r="569" spans="1:8" s="7" customFormat="1" x14ac:dyDescent="0.25">
      <c r="A569" s="65"/>
      <c r="B569" s="26"/>
      <c r="C569" s="8"/>
      <c r="D569" s="12"/>
      <c r="E569" s="12"/>
      <c r="F569" s="9"/>
      <c r="G569" s="1"/>
    </row>
    <row r="570" spans="1:8" s="7" customFormat="1" x14ac:dyDescent="0.25">
      <c r="A570" s="65"/>
      <c r="B570" s="26"/>
      <c r="C570" s="8"/>
      <c r="D570" s="12"/>
      <c r="E570" s="12"/>
      <c r="F570" s="9"/>
      <c r="G570" s="1"/>
    </row>
    <row r="571" spans="1:8" s="7" customFormat="1" x14ac:dyDescent="0.25">
      <c r="A571" s="65"/>
      <c r="B571" s="26"/>
      <c r="C571" s="8"/>
      <c r="D571" s="12"/>
      <c r="E571" s="12"/>
      <c r="F571" s="9"/>
      <c r="G571" s="1"/>
    </row>
    <row r="572" spans="1:8" s="7" customFormat="1" x14ac:dyDescent="0.25">
      <c r="A572" s="65"/>
      <c r="B572" s="26"/>
      <c r="C572" s="8"/>
      <c r="D572" s="12"/>
      <c r="E572" s="12"/>
      <c r="F572" s="9"/>
      <c r="G572" s="1"/>
    </row>
    <row r="573" spans="1:8" s="7" customFormat="1" x14ac:dyDescent="0.25">
      <c r="A573" s="65"/>
      <c r="B573" s="26"/>
      <c r="C573" s="8"/>
      <c r="D573" s="12"/>
      <c r="E573" s="12"/>
      <c r="F573" s="9"/>
      <c r="G573" s="1"/>
    </row>
    <row r="574" spans="1:8" s="7" customFormat="1" x14ac:dyDescent="0.25">
      <c r="A574" s="65"/>
      <c r="B574" s="26"/>
      <c r="C574" s="8"/>
      <c r="D574" s="12"/>
      <c r="E574" s="12"/>
      <c r="F574" s="9"/>
      <c r="G574" s="1"/>
    </row>
    <row r="575" spans="1:8" s="7" customFormat="1" x14ac:dyDescent="0.25">
      <c r="A575" s="65"/>
      <c r="B575" s="26"/>
      <c r="C575" s="8"/>
      <c r="D575" s="12"/>
      <c r="E575" s="12"/>
      <c r="F575" s="9"/>
      <c r="G575" s="1"/>
    </row>
    <row r="576" spans="1:8" s="7" customFormat="1" x14ac:dyDescent="0.25">
      <c r="A576" s="65"/>
      <c r="B576" s="26"/>
      <c r="C576" s="8"/>
      <c r="D576" s="12"/>
      <c r="E576" s="12"/>
      <c r="F576" s="9"/>
      <c r="G576" s="1"/>
    </row>
    <row r="577" spans="1:7" s="7" customFormat="1" x14ac:dyDescent="0.25">
      <c r="A577" s="65"/>
      <c r="B577" s="26"/>
      <c r="C577" s="8"/>
      <c r="D577" s="12"/>
      <c r="E577" s="12"/>
      <c r="F577" s="9"/>
      <c r="G577" s="1"/>
    </row>
    <row r="578" spans="1:7" s="7" customFormat="1" x14ac:dyDescent="0.25">
      <c r="A578" s="65"/>
      <c r="B578" s="26"/>
      <c r="C578" s="8"/>
      <c r="D578" s="12"/>
      <c r="E578" s="12"/>
      <c r="F578" s="9"/>
      <c r="G578" s="1"/>
    </row>
    <row r="579" spans="1:7" s="7" customFormat="1" x14ac:dyDescent="0.25">
      <c r="A579" s="65"/>
      <c r="B579" s="26"/>
      <c r="C579" s="8"/>
      <c r="D579" s="12"/>
      <c r="E579" s="12"/>
      <c r="F579" s="9"/>
      <c r="G579" s="1"/>
    </row>
    <row r="580" spans="1:7" s="7" customFormat="1" x14ac:dyDescent="0.25">
      <c r="A580" s="65"/>
      <c r="B580" s="26"/>
      <c r="C580" s="8"/>
      <c r="D580" s="12"/>
      <c r="E580" s="12"/>
      <c r="F580" s="9"/>
      <c r="G580" s="1"/>
    </row>
    <row r="581" spans="1:7" s="7" customFormat="1" x14ac:dyDescent="0.25">
      <c r="A581" s="65"/>
      <c r="B581" s="26"/>
      <c r="C581" s="8"/>
      <c r="D581" s="12"/>
      <c r="E581" s="12"/>
      <c r="F581" s="9"/>
      <c r="G581" s="1"/>
    </row>
    <row r="582" spans="1:7" s="7" customFormat="1" x14ac:dyDescent="0.25">
      <c r="A582" s="65"/>
      <c r="B582" s="26"/>
      <c r="C582" s="8"/>
      <c r="D582" s="12"/>
      <c r="E582" s="12"/>
      <c r="F582" s="9"/>
      <c r="G582" s="1"/>
    </row>
    <row r="583" spans="1:7" s="7" customFormat="1" x14ac:dyDescent="0.25">
      <c r="A583" s="65"/>
      <c r="B583" s="26"/>
      <c r="C583" s="8"/>
      <c r="D583" s="12"/>
      <c r="E583" s="12"/>
      <c r="F583" s="9"/>
      <c r="G583" s="1"/>
    </row>
    <row r="584" spans="1:7" s="7" customFormat="1" x14ac:dyDescent="0.25">
      <c r="A584" s="65"/>
      <c r="B584" s="26"/>
      <c r="C584" s="8"/>
      <c r="D584" s="12"/>
      <c r="E584" s="12"/>
      <c r="F584" s="9"/>
      <c r="G584" s="1"/>
    </row>
    <row r="585" spans="1:7" s="7" customFormat="1" x14ac:dyDescent="0.25">
      <c r="A585" s="65"/>
      <c r="B585" s="26"/>
      <c r="C585" s="8"/>
      <c r="D585" s="12"/>
      <c r="E585" s="12"/>
      <c r="F585" s="9"/>
      <c r="G585" s="1"/>
    </row>
    <row r="586" spans="1:7" s="7" customFormat="1" x14ac:dyDescent="0.25">
      <c r="A586" s="65"/>
      <c r="B586" s="26"/>
      <c r="C586" s="8"/>
      <c r="D586" s="12"/>
      <c r="E586" s="12"/>
      <c r="F586" s="9"/>
      <c r="G586" s="1"/>
    </row>
    <row r="587" spans="1:7" s="7" customFormat="1" x14ac:dyDescent="0.25">
      <c r="A587" s="65"/>
      <c r="B587" s="26"/>
      <c r="C587" s="8"/>
      <c r="D587" s="12"/>
      <c r="E587" s="12"/>
      <c r="F587" s="9"/>
      <c r="G587" s="1"/>
    </row>
    <row r="588" spans="1:7" s="7" customFormat="1" x14ac:dyDescent="0.25">
      <c r="A588" s="65"/>
      <c r="B588" s="26"/>
      <c r="C588" s="8"/>
      <c r="D588" s="12"/>
      <c r="E588" s="12"/>
      <c r="F588" s="9"/>
      <c r="G588" s="1"/>
    </row>
    <row r="589" spans="1:7" s="7" customFormat="1" x14ac:dyDescent="0.25">
      <c r="A589" s="65"/>
      <c r="B589" s="26"/>
      <c r="C589" s="8"/>
      <c r="D589" s="12"/>
      <c r="E589" s="12"/>
      <c r="F589" s="9"/>
      <c r="G589" s="1"/>
    </row>
    <row r="590" spans="1:7" s="7" customFormat="1" x14ac:dyDescent="0.25">
      <c r="A590" s="65"/>
      <c r="B590" s="26"/>
      <c r="C590" s="8"/>
      <c r="D590" s="12"/>
      <c r="E590" s="12"/>
      <c r="F590" s="9"/>
      <c r="G590" s="1"/>
    </row>
    <row r="591" spans="1:7" s="7" customFormat="1" x14ac:dyDescent="0.25">
      <c r="A591" s="65"/>
      <c r="B591" s="26"/>
      <c r="C591" s="8"/>
      <c r="D591" s="12"/>
      <c r="E591" s="12"/>
      <c r="F591" s="9"/>
      <c r="G591" s="1"/>
    </row>
    <row r="592" spans="1:7" s="7" customFormat="1" x14ac:dyDescent="0.25">
      <c r="A592" s="65"/>
      <c r="B592" s="26"/>
      <c r="C592" s="8"/>
      <c r="D592" s="12"/>
      <c r="E592" s="12"/>
      <c r="F592" s="9"/>
      <c r="G592" s="1"/>
    </row>
    <row r="593" spans="1:7" s="7" customFormat="1" x14ac:dyDescent="0.25">
      <c r="A593" s="65"/>
      <c r="B593" s="26"/>
      <c r="C593" s="8"/>
      <c r="D593" s="12"/>
      <c r="E593" s="12"/>
      <c r="F593" s="9"/>
      <c r="G593" s="1"/>
    </row>
    <row r="594" spans="1:7" s="7" customFormat="1" x14ac:dyDescent="0.25">
      <c r="A594" s="65"/>
      <c r="B594" s="26"/>
      <c r="C594" s="8"/>
      <c r="D594" s="12"/>
      <c r="E594" s="12"/>
      <c r="F594" s="9"/>
      <c r="G594" s="1"/>
    </row>
    <row r="595" spans="1:7" s="7" customFormat="1" x14ac:dyDescent="0.25">
      <c r="A595" s="65"/>
      <c r="B595" s="26"/>
      <c r="C595" s="8"/>
      <c r="D595" s="12"/>
      <c r="E595" s="12"/>
      <c r="F595" s="9"/>
      <c r="G595" s="1"/>
    </row>
    <row r="596" spans="1:7" s="7" customFormat="1" x14ac:dyDescent="0.25">
      <c r="A596" s="65"/>
      <c r="B596" s="26"/>
      <c r="C596" s="8"/>
      <c r="D596" s="12"/>
      <c r="E596" s="12"/>
      <c r="F596" s="9"/>
      <c r="G596" s="1"/>
    </row>
    <row r="597" spans="1:7" s="7" customFormat="1" x14ac:dyDescent="0.25">
      <c r="A597" s="65"/>
      <c r="B597" s="26"/>
      <c r="C597" s="8"/>
      <c r="D597" s="12"/>
      <c r="E597" s="12"/>
      <c r="F597" s="9"/>
      <c r="G597" s="1"/>
    </row>
    <row r="598" spans="1:7" s="7" customFormat="1" x14ac:dyDescent="0.25">
      <c r="A598" s="65"/>
      <c r="B598" s="26"/>
      <c r="C598" s="8"/>
      <c r="D598" s="12"/>
      <c r="E598" s="12"/>
      <c r="F598" s="9"/>
      <c r="G598" s="1"/>
    </row>
    <row r="599" spans="1:7" s="7" customFormat="1" x14ac:dyDescent="0.25">
      <c r="A599" s="65"/>
      <c r="B599" s="26"/>
      <c r="C599" s="8"/>
      <c r="D599" s="12"/>
      <c r="E599" s="12"/>
      <c r="F599" s="9"/>
      <c r="G599" s="1"/>
    </row>
    <row r="600" spans="1:7" s="7" customFormat="1" x14ac:dyDescent="0.25">
      <c r="A600" s="65"/>
      <c r="B600" s="26"/>
      <c r="C600" s="8"/>
      <c r="D600" s="12"/>
      <c r="E600" s="12"/>
      <c r="F600" s="9"/>
      <c r="G600" s="1"/>
    </row>
    <row r="601" spans="1:7" s="7" customFormat="1" x14ac:dyDescent="0.25">
      <c r="A601" s="65"/>
      <c r="B601" s="26"/>
      <c r="C601" s="8"/>
      <c r="D601" s="12"/>
      <c r="E601" s="12"/>
      <c r="F601" s="9"/>
      <c r="G601" s="1"/>
    </row>
    <row r="602" spans="1:7" s="7" customFormat="1" x14ac:dyDescent="0.25">
      <c r="A602" s="65"/>
      <c r="B602" s="26"/>
      <c r="C602" s="8"/>
      <c r="D602" s="12"/>
      <c r="E602" s="12"/>
      <c r="F602" s="9"/>
      <c r="G602" s="1"/>
    </row>
    <row r="603" spans="1:7" s="7" customFormat="1" x14ac:dyDescent="0.25">
      <c r="A603" s="65"/>
      <c r="B603" s="26"/>
      <c r="C603" s="8"/>
      <c r="D603" s="12"/>
      <c r="E603" s="12"/>
      <c r="F603" s="9"/>
      <c r="G603" s="1"/>
    </row>
    <row r="604" spans="1:7" s="7" customFormat="1" x14ac:dyDescent="0.25">
      <c r="A604" s="65"/>
      <c r="B604" s="26"/>
      <c r="C604" s="8"/>
      <c r="D604" s="12"/>
      <c r="E604" s="12"/>
      <c r="F604" s="9"/>
      <c r="G604" s="1"/>
    </row>
    <row r="605" spans="1:7" s="7" customFormat="1" x14ac:dyDescent="0.25">
      <c r="A605" s="65"/>
      <c r="B605" s="26"/>
      <c r="C605" s="8"/>
      <c r="D605" s="12"/>
      <c r="E605" s="12"/>
      <c r="F605" s="9"/>
      <c r="G605" s="1"/>
    </row>
    <row r="606" spans="1:7" s="7" customFormat="1" x14ac:dyDescent="0.25">
      <c r="A606" s="65"/>
      <c r="B606" s="26"/>
      <c r="C606" s="8"/>
      <c r="D606" s="12"/>
      <c r="E606" s="12"/>
      <c r="F606" s="9"/>
      <c r="G606" s="1"/>
    </row>
    <row r="607" spans="1:7" s="7" customFormat="1" x14ac:dyDescent="0.25">
      <c r="A607" s="65"/>
      <c r="B607" s="26"/>
      <c r="C607" s="8"/>
      <c r="D607" s="12"/>
      <c r="E607" s="12"/>
      <c r="F607" s="9"/>
      <c r="G607" s="1"/>
    </row>
    <row r="608" spans="1:7" s="7" customFormat="1" x14ac:dyDescent="0.25">
      <c r="A608" s="65"/>
      <c r="B608" s="26"/>
      <c r="C608" s="8"/>
      <c r="D608" s="12"/>
      <c r="E608" s="12"/>
      <c r="F608" s="9"/>
      <c r="G608" s="1"/>
    </row>
    <row r="609" spans="1:7" s="7" customFormat="1" x14ac:dyDescent="0.25">
      <c r="A609" s="65"/>
      <c r="B609" s="26"/>
      <c r="C609" s="8"/>
      <c r="D609" s="12"/>
      <c r="E609" s="12"/>
      <c r="F609" s="9"/>
      <c r="G609" s="1"/>
    </row>
    <row r="610" spans="1:7" s="7" customFormat="1" x14ac:dyDescent="0.25">
      <c r="A610" s="65"/>
      <c r="B610" s="26"/>
      <c r="C610" s="8"/>
      <c r="D610" s="12"/>
      <c r="E610" s="12"/>
      <c r="F610" s="9"/>
      <c r="G610" s="1"/>
    </row>
    <row r="611" spans="1:7" s="7" customFormat="1" x14ac:dyDescent="0.25">
      <c r="A611" s="65"/>
      <c r="B611" s="26"/>
      <c r="C611" s="8"/>
      <c r="D611" s="12"/>
      <c r="E611" s="12"/>
      <c r="F611" s="9"/>
      <c r="G611" s="1"/>
    </row>
    <row r="612" spans="1:7" s="7" customFormat="1" x14ac:dyDescent="0.25">
      <c r="A612" s="65"/>
      <c r="B612" s="26"/>
      <c r="C612" s="8"/>
      <c r="D612" s="12"/>
      <c r="E612" s="12"/>
      <c r="F612" s="9"/>
      <c r="G612" s="1"/>
    </row>
    <row r="613" spans="1:7" s="7" customFormat="1" x14ac:dyDescent="0.25">
      <c r="A613" s="65"/>
      <c r="B613" s="26"/>
      <c r="C613" s="8"/>
      <c r="D613" s="12"/>
      <c r="E613" s="12"/>
      <c r="F613" s="9"/>
      <c r="G613" s="1"/>
    </row>
    <row r="614" spans="1:7" s="7" customFormat="1" x14ac:dyDescent="0.25">
      <c r="A614" s="65"/>
      <c r="B614" s="26"/>
      <c r="C614" s="8"/>
      <c r="D614" s="12"/>
      <c r="E614" s="12"/>
      <c r="F614" s="9"/>
      <c r="G614" s="1"/>
    </row>
    <row r="615" spans="1:7" s="7" customFormat="1" x14ac:dyDescent="0.25">
      <c r="A615" s="65"/>
      <c r="B615" s="26"/>
      <c r="C615" s="8"/>
      <c r="D615" s="12"/>
      <c r="E615" s="12"/>
      <c r="F615" s="9"/>
      <c r="G615" s="1"/>
    </row>
    <row r="616" spans="1:7" s="7" customFormat="1" x14ac:dyDescent="0.25">
      <c r="A616" s="65"/>
      <c r="B616" s="26"/>
      <c r="C616" s="8"/>
      <c r="D616" s="12"/>
      <c r="E616" s="12"/>
      <c r="F616" s="9"/>
      <c r="G616" s="1"/>
    </row>
    <row r="617" spans="1:7" s="7" customFormat="1" x14ac:dyDescent="0.25">
      <c r="A617" s="65"/>
      <c r="B617" s="26"/>
      <c r="C617" s="8"/>
      <c r="D617" s="12"/>
      <c r="E617" s="12"/>
      <c r="F617" s="9"/>
      <c r="G617" s="1"/>
    </row>
    <row r="618" spans="1:7" s="7" customFormat="1" x14ac:dyDescent="0.25">
      <c r="A618" s="65"/>
      <c r="B618" s="26"/>
      <c r="C618" s="8"/>
      <c r="D618" s="12"/>
      <c r="E618" s="12"/>
      <c r="F618" s="9"/>
      <c r="G618" s="1"/>
    </row>
    <row r="619" spans="1:7" s="7" customFormat="1" x14ac:dyDescent="0.25">
      <c r="A619" s="65"/>
      <c r="B619" s="26"/>
      <c r="C619" s="8"/>
      <c r="D619" s="12"/>
      <c r="E619" s="12"/>
      <c r="F619" s="9"/>
      <c r="G619" s="1"/>
    </row>
    <row r="620" spans="1:7" s="7" customFormat="1" x14ac:dyDescent="0.25">
      <c r="A620" s="65"/>
      <c r="B620" s="26"/>
      <c r="C620" s="8"/>
      <c r="D620" s="12"/>
      <c r="E620" s="12"/>
      <c r="F620" s="9"/>
      <c r="G620" s="1"/>
    </row>
    <row r="621" spans="1:7" s="7" customFormat="1" x14ac:dyDescent="0.25">
      <c r="A621" s="65"/>
      <c r="B621" s="26"/>
      <c r="C621" s="8"/>
      <c r="D621" s="12"/>
      <c r="E621" s="12"/>
      <c r="F621" s="9"/>
      <c r="G621" s="1"/>
    </row>
    <row r="622" spans="1:7" s="7" customFormat="1" x14ac:dyDescent="0.25">
      <c r="A622" s="65"/>
      <c r="B622" s="26"/>
      <c r="C622" s="8"/>
      <c r="D622" s="12"/>
      <c r="E622" s="12"/>
      <c r="F622" s="9"/>
      <c r="G622" s="1"/>
    </row>
    <row r="623" spans="1:7" s="7" customFormat="1" x14ac:dyDescent="0.25">
      <c r="A623" s="65"/>
      <c r="B623" s="26"/>
      <c r="C623" s="8"/>
      <c r="D623" s="12"/>
      <c r="E623" s="12"/>
      <c r="F623" s="9"/>
      <c r="G623" s="1"/>
    </row>
    <row r="624" spans="1:7" s="7" customFormat="1" x14ac:dyDescent="0.25">
      <c r="A624" s="65"/>
      <c r="B624" s="26"/>
      <c r="C624" s="8"/>
      <c r="D624" s="12"/>
      <c r="E624" s="12"/>
      <c r="F624" s="9"/>
      <c r="G624" s="1"/>
    </row>
    <row r="625" spans="1:7" s="7" customFormat="1" x14ac:dyDescent="0.25">
      <c r="A625" s="65"/>
      <c r="B625" s="26"/>
      <c r="C625" s="8"/>
      <c r="D625" s="12"/>
      <c r="E625" s="12"/>
      <c r="F625" s="9"/>
      <c r="G625" s="1"/>
    </row>
  </sheetData>
  <autoFilter ref="A1:A625">
    <filterColumn colId="0">
      <filters blank="1"/>
    </filterColumn>
  </autoFilter>
  <mergeCells count="4">
    <mergeCell ref="C2:H2"/>
    <mergeCell ref="C128:H128"/>
    <mergeCell ref="C164:H164"/>
    <mergeCell ref="D556:F556"/>
  </mergeCells>
  <pageMargins left="0.27" right="0.24" top="0.37" bottom="0.32" header="0.31496062992126" footer="0.31496062992126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B1:I55"/>
  <sheetViews>
    <sheetView topLeftCell="A4" workbookViewId="0">
      <selection activeCell="G39" sqref="G39"/>
    </sheetView>
  </sheetViews>
  <sheetFormatPr defaultRowHeight="12" x14ac:dyDescent="0.2"/>
  <cols>
    <col min="1" max="1" width="3.140625" style="74" customWidth="1"/>
    <col min="2" max="2" width="6.28515625" style="74" customWidth="1"/>
    <col min="3" max="3" width="41.140625" style="75" customWidth="1"/>
    <col min="4" max="4" width="39.5703125" style="74" customWidth="1"/>
    <col min="5" max="5" width="16.140625" style="76" customWidth="1"/>
    <col min="6" max="6" width="17.140625" style="76" customWidth="1"/>
    <col min="7" max="7" width="15.42578125" style="76" customWidth="1"/>
    <col min="8" max="9" width="15" style="76" customWidth="1"/>
    <col min="10" max="256" width="9.140625" style="74"/>
    <col min="257" max="257" width="3.140625" style="74" customWidth="1"/>
    <col min="258" max="258" width="6.28515625" style="74" customWidth="1"/>
    <col min="259" max="259" width="41.140625" style="74" customWidth="1"/>
    <col min="260" max="260" width="39.5703125" style="74" customWidth="1"/>
    <col min="261" max="261" width="16.140625" style="74" customWidth="1"/>
    <col min="262" max="262" width="17.140625" style="74" customWidth="1"/>
    <col min="263" max="263" width="15.42578125" style="74" customWidth="1"/>
    <col min="264" max="265" width="15" style="74" customWidth="1"/>
    <col min="266" max="512" width="9.140625" style="74"/>
    <col min="513" max="513" width="3.140625" style="74" customWidth="1"/>
    <col min="514" max="514" width="6.28515625" style="74" customWidth="1"/>
    <col min="515" max="515" width="41.140625" style="74" customWidth="1"/>
    <col min="516" max="516" width="39.5703125" style="74" customWidth="1"/>
    <col min="517" max="517" width="16.140625" style="74" customWidth="1"/>
    <col min="518" max="518" width="17.140625" style="74" customWidth="1"/>
    <col min="519" max="519" width="15.42578125" style="74" customWidth="1"/>
    <col min="520" max="521" width="15" style="74" customWidth="1"/>
    <col min="522" max="768" width="9.140625" style="74"/>
    <col min="769" max="769" width="3.140625" style="74" customWidth="1"/>
    <col min="770" max="770" width="6.28515625" style="74" customWidth="1"/>
    <col min="771" max="771" width="41.140625" style="74" customWidth="1"/>
    <col min="772" max="772" width="39.5703125" style="74" customWidth="1"/>
    <col min="773" max="773" width="16.140625" style="74" customWidth="1"/>
    <col min="774" max="774" width="17.140625" style="74" customWidth="1"/>
    <col min="775" max="775" width="15.42578125" style="74" customWidth="1"/>
    <col min="776" max="777" width="15" style="74" customWidth="1"/>
    <col min="778" max="1024" width="9.140625" style="74"/>
    <col min="1025" max="1025" width="3.140625" style="74" customWidth="1"/>
    <col min="1026" max="1026" width="6.28515625" style="74" customWidth="1"/>
    <col min="1027" max="1027" width="41.140625" style="74" customWidth="1"/>
    <col min="1028" max="1028" width="39.5703125" style="74" customWidth="1"/>
    <col min="1029" max="1029" width="16.140625" style="74" customWidth="1"/>
    <col min="1030" max="1030" width="17.140625" style="74" customWidth="1"/>
    <col min="1031" max="1031" width="15.42578125" style="74" customWidth="1"/>
    <col min="1032" max="1033" width="15" style="74" customWidth="1"/>
    <col min="1034" max="1280" width="9.140625" style="74"/>
    <col min="1281" max="1281" width="3.140625" style="74" customWidth="1"/>
    <col min="1282" max="1282" width="6.28515625" style="74" customWidth="1"/>
    <col min="1283" max="1283" width="41.140625" style="74" customWidth="1"/>
    <col min="1284" max="1284" width="39.5703125" style="74" customWidth="1"/>
    <col min="1285" max="1285" width="16.140625" style="74" customWidth="1"/>
    <col min="1286" max="1286" width="17.140625" style="74" customWidth="1"/>
    <col min="1287" max="1287" width="15.42578125" style="74" customWidth="1"/>
    <col min="1288" max="1289" width="15" style="74" customWidth="1"/>
    <col min="1290" max="1536" width="9.140625" style="74"/>
    <col min="1537" max="1537" width="3.140625" style="74" customWidth="1"/>
    <col min="1538" max="1538" width="6.28515625" style="74" customWidth="1"/>
    <col min="1539" max="1539" width="41.140625" style="74" customWidth="1"/>
    <col min="1540" max="1540" width="39.5703125" style="74" customWidth="1"/>
    <col min="1541" max="1541" width="16.140625" style="74" customWidth="1"/>
    <col min="1542" max="1542" width="17.140625" style="74" customWidth="1"/>
    <col min="1543" max="1543" width="15.42578125" style="74" customWidth="1"/>
    <col min="1544" max="1545" width="15" style="74" customWidth="1"/>
    <col min="1546" max="1792" width="9.140625" style="74"/>
    <col min="1793" max="1793" width="3.140625" style="74" customWidth="1"/>
    <col min="1794" max="1794" width="6.28515625" style="74" customWidth="1"/>
    <col min="1795" max="1795" width="41.140625" style="74" customWidth="1"/>
    <col min="1796" max="1796" width="39.5703125" style="74" customWidth="1"/>
    <col min="1797" max="1797" width="16.140625" style="74" customWidth="1"/>
    <col min="1798" max="1798" width="17.140625" style="74" customWidth="1"/>
    <col min="1799" max="1799" width="15.42578125" style="74" customWidth="1"/>
    <col min="1800" max="1801" width="15" style="74" customWidth="1"/>
    <col min="1802" max="2048" width="9.140625" style="74"/>
    <col min="2049" max="2049" width="3.140625" style="74" customWidth="1"/>
    <col min="2050" max="2050" width="6.28515625" style="74" customWidth="1"/>
    <col min="2051" max="2051" width="41.140625" style="74" customWidth="1"/>
    <col min="2052" max="2052" width="39.5703125" style="74" customWidth="1"/>
    <col min="2053" max="2053" width="16.140625" style="74" customWidth="1"/>
    <col min="2054" max="2054" width="17.140625" style="74" customWidth="1"/>
    <col min="2055" max="2055" width="15.42578125" style="74" customWidth="1"/>
    <col min="2056" max="2057" width="15" style="74" customWidth="1"/>
    <col min="2058" max="2304" width="9.140625" style="74"/>
    <col min="2305" max="2305" width="3.140625" style="74" customWidth="1"/>
    <col min="2306" max="2306" width="6.28515625" style="74" customWidth="1"/>
    <col min="2307" max="2307" width="41.140625" style="74" customWidth="1"/>
    <col min="2308" max="2308" width="39.5703125" style="74" customWidth="1"/>
    <col min="2309" max="2309" width="16.140625" style="74" customWidth="1"/>
    <col min="2310" max="2310" width="17.140625" style="74" customWidth="1"/>
    <col min="2311" max="2311" width="15.42578125" style="74" customWidth="1"/>
    <col min="2312" max="2313" width="15" style="74" customWidth="1"/>
    <col min="2314" max="2560" width="9.140625" style="74"/>
    <col min="2561" max="2561" width="3.140625" style="74" customWidth="1"/>
    <col min="2562" max="2562" width="6.28515625" style="74" customWidth="1"/>
    <col min="2563" max="2563" width="41.140625" style="74" customWidth="1"/>
    <col min="2564" max="2564" width="39.5703125" style="74" customWidth="1"/>
    <col min="2565" max="2565" width="16.140625" style="74" customWidth="1"/>
    <col min="2566" max="2566" width="17.140625" style="74" customWidth="1"/>
    <col min="2567" max="2567" width="15.42578125" style="74" customWidth="1"/>
    <col min="2568" max="2569" width="15" style="74" customWidth="1"/>
    <col min="2570" max="2816" width="9.140625" style="74"/>
    <col min="2817" max="2817" width="3.140625" style="74" customWidth="1"/>
    <col min="2818" max="2818" width="6.28515625" style="74" customWidth="1"/>
    <col min="2819" max="2819" width="41.140625" style="74" customWidth="1"/>
    <col min="2820" max="2820" width="39.5703125" style="74" customWidth="1"/>
    <col min="2821" max="2821" width="16.140625" style="74" customWidth="1"/>
    <col min="2822" max="2822" width="17.140625" style="74" customWidth="1"/>
    <col min="2823" max="2823" width="15.42578125" style="74" customWidth="1"/>
    <col min="2824" max="2825" width="15" style="74" customWidth="1"/>
    <col min="2826" max="3072" width="9.140625" style="74"/>
    <col min="3073" max="3073" width="3.140625" style="74" customWidth="1"/>
    <col min="3074" max="3074" width="6.28515625" style="74" customWidth="1"/>
    <col min="3075" max="3075" width="41.140625" style="74" customWidth="1"/>
    <col min="3076" max="3076" width="39.5703125" style="74" customWidth="1"/>
    <col min="3077" max="3077" width="16.140625" style="74" customWidth="1"/>
    <col min="3078" max="3078" width="17.140625" style="74" customWidth="1"/>
    <col min="3079" max="3079" width="15.42578125" style="74" customWidth="1"/>
    <col min="3080" max="3081" width="15" style="74" customWidth="1"/>
    <col min="3082" max="3328" width="9.140625" style="74"/>
    <col min="3329" max="3329" width="3.140625" style="74" customWidth="1"/>
    <col min="3330" max="3330" width="6.28515625" style="74" customWidth="1"/>
    <col min="3331" max="3331" width="41.140625" style="74" customWidth="1"/>
    <col min="3332" max="3332" width="39.5703125" style="74" customWidth="1"/>
    <col min="3333" max="3333" width="16.140625" style="74" customWidth="1"/>
    <col min="3334" max="3334" width="17.140625" style="74" customWidth="1"/>
    <col min="3335" max="3335" width="15.42578125" style="74" customWidth="1"/>
    <col min="3336" max="3337" width="15" style="74" customWidth="1"/>
    <col min="3338" max="3584" width="9.140625" style="74"/>
    <col min="3585" max="3585" width="3.140625" style="74" customWidth="1"/>
    <col min="3586" max="3586" width="6.28515625" style="74" customWidth="1"/>
    <col min="3587" max="3587" width="41.140625" style="74" customWidth="1"/>
    <col min="3588" max="3588" width="39.5703125" style="74" customWidth="1"/>
    <col min="3589" max="3589" width="16.140625" style="74" customWidth="1"/>
    <col min="3590" max="3590" width="17.140625" style="74" customWidth="1"/>
    <col min="3591" max="3591" width="15.42578125" style="74" customWidth="1"/>
    <col min="3592" max="3593" width="15" style="74" customWidth="1"/>
    <col min="3594" max="3840" width="9.140625" style="74"/>
    <col min="3841" max="3841" width="3.140625" style="74" customWidth="1"/>
    <col min="3842" max="3842" width="6.28515625" style="74" customWidth="1"/>
    <col min="3843" max="3843" width="41.140625" style="74" customWidth="1"/>
    <col min="3844" max="3844" width="39.5703125" style="74" customWidth="1"/>
    <col min="3845" max="3845" width="16.140625" style="74" customWidth="1"/>
    <col min="3846" max="3846" width="17.140625" style="74" customWidth="1"/>
    <col min="3847" max="3847" width="15.42578125" style="74" customWidth="1"/>
    <col min="3848" max="3849" width="15" style="74" customWidth="1"/>
    <col min="3850" max="4096" width="9.140625" style="74"/>
    <col min="4097" max="4097" width="3.140625" style="74" customWidth="1"/>
    <col min="4098" max="4098" width="6.28515625" style="74" customWidth="1"/>
    <col min="4099" max="4099" width="41.140625" style="74" customWidth="1"/>
    <col min="4100" max="4100" width="39.5703125" style="74" customWidth="1"/>
    <col min="4101" max="4101" width="16.140625" style="74" customWidth="1"/>
    <col min="4102" max="4102" width="17.140625" style="74" customWidth="1"/>
    <col min="4103" max="4103" width="15.42578125" style="74" customWidth="1"/>
    <col min="4104" max="4105" width="15" style="74" customWidth="1"/>
    <col min="4106" max="4352" width="9.140625" style="74"/>
    <col min="4353" max="4353" width="3.140625" style="74" customWidth="1"/>
    <col min="4354" max="4354" width="6.28515625" style="74" customWidth="1"/>
    <col min="4355" max="4355" width="41.140625" style="74" customWidth="1"/>
    <col min="4356" max="4356" width="39.5703125" style="74" customWidth="1"/>
    <col min="4357" max="4357" width="16.140625" style="74" customWidth="1"/>
    <col min="4358" max="4358" width="17.140625" style="74" customWidth="1"/>
    <col min="4359" max="4359" width="15.42578125" style="74" customWidth="1"/>
    <col min="4360" max="4361" width="15" style="74" customWidth="1"/>
    <col min="4362" max="4608" width="9.140625" style="74"/>
    <col min="4609" max="4609" width="3.140625" style="74" customWidth="1"/>
    <col min="4610" max="4610" width="6.28515625" style="74" customWidth="1"/>
    <col min="4611" max="4611" width="41.140625" style="74" customWidth="1"/>
    <col min="4612" max="4612" width="39.5703125" style="74" customWidth="1"/>
    <col min="4613" max="4613" width="16.140625" style="74" customWidth="1"/>
    <col min="4614" max="4614" width="17.140625" style="74" customWidth="1"/>
    <col min="4615" max="4615" width="15.42578125" style="74" customWidth="1"/>
    <col min="4616" max="4617" width="15" style="74" customWidth="1"/>
    <col min="4618" max="4864" width="9.140625" style="74"/>
    <col min="4865" max="4865" width="3.140625" style="74" customWidth="1"/>
    <col min="4866" max="4866" width="6.28515625" style="74" customWidth="1"/>
    <col min="4867" max="4867" width="41.140625" style="74" customWidth="1"/>
    <col min="4868" max="4868" width="39.5703125" style="74" customWidth="1"/>
    <col min="4869" max="4869" width="16.140625" style="74" customWidth="1"/>
    <col min="4870" max="4870" width="17.140625" style="74" customWidth="1"/>
    <col min="4871" max="4871" width="15.42578125" style="74" customWidth="1"/>
    <col min="4872" max="4873" width="15" style="74" customWidth="1"/>
    <col min="4874" max="5120" width="9.140625" style="74"/>
    <col min="5121" max="5121" width="3.140625" style="74" customWidth="1"/>
    <col min="5122" max="5122" width="6.28515625" style="74" customWidth="1"/>
    <col min="5123" max="5123" width="41.140625" style="74" customWidth="1"/>
    <col min="5124" max="5124" width="39.5703125" style="74" customWidth="1"/>
    <col min="5125" max="5125" width="16.140625" style="74" customWidth="1"/>
    <col min="5126" max="5126" width="17.140625" style="74" customWidth="1"/>
    <col min="5127" max="5127" width="15.42578125" style="74" customWidth="1"/>
    <col min="5128" max="5129" width="15" style="74" customWidth="1"/>
    <col min="5130" max="5376" width="9.140625" style="74"/>
    <col min="5377" max="5377" width="3.140625" style="74" customWidth="1"/>
    <col min="5378" max="5378" width="6.28515625" style="74" customWidth="1"/>
    <col min="5379" max="5379" width="41.140625" style="74" customWidth="1"/>
    <col min="5380" max="5380" width="39.5703125" style="74" customWidth="1"/>
    <col min="5381" max="5381" width="16.140625" style="74" customWidth="1"/>
    <col min="5382" max="5382" width="17.140625" style="74" customWidth="1"/>
    <col min="5383" max="5383" width="15.42578125" style="74" customWidth="1"/>
    <col min="5384" max="5385" width="15" style="74" customWidth="1"/>
    <col min="5386" max="5632" width="9.140625" style="74"/>
    <col min="5633" max="5633" width="3.140625" style="74" customWidth="1"/>
    <col min="5634" max="5634" width="6.28515625" style="74" customWidth="1"/>
    <col min="5635" max="5635" width="41.140625" style="74" customWidth="1"/>
    <col min="5636" max="5636" width="39.5703125" style="74" customWidth="1"/>
    <col min="5637" max="5637" width="16.140625" style="74" customWidth="1"/>
    <col min="5638" max="5638" width="17.140625" style="74" customWidth="1"/>
    <col min="5639" max="5639" width="15.42578125" style="74" customWidth="1"/>
    <col min="5640" max="5641" width="15" style="74" customWidth="1"/>
    <col min="5642" max="5888" width="9.140625" style="74"/>
    <col min="5889" max="5889" width="3.140625" style="74" customWidth="1"/>
    <col min="5890" max="5890" width="6.28515625" style="74" customWidth="1"/>
    <col min="5891" max="5891" width="41.140625" style="74" customWidth="1"/>
    <col min="5892" max="5892" width="39.5703125" style="74" customWidth="1"/>
    <col min="5893" max="5893" width="16.140625" style="74" customWidth="1"/>
    <col min="5894" max="5894" width="17.140625" style="74" customWidth="1"/>
    <col min="5895" max="5895" width="15.42578125" style="74" customWidth="1"/>
    <col min="5896" max="5897" width="15" style="74" customWidth="1"/>
    <col min="5898" max="6144" width="9.140625" style="74"/>
    <col min="6145" max="6145" width="3.140625" style="74" customWidth="1"/>
    <col min="6146" max="6146" width="6.28515625" style="74" customWidth="1"/>
    <col min="6147" max="6147" width="41.140625" style="74" customWidth="1"/>
    <col min="6148" max="6148" width="39.5703125" style="74" customWidth="1"/>
    <col min="6149" max="6149" width="16.140625" style="74" customWidth="1"/>
    <col min="6150" max="6150" width="17.140625" style="74" customWidth="1"/>
    <col min="6151" max="6151" width="15.42578125" style="74" customWidth="1"/>
    <col min="6152" max="6153" width="15" style="74" customWidth="1"/>
    <col min="6154" max="6400" width="9.140625" style="74"/>
    <col min="6401" max="6401" width="3.140625" style="74" customWidth="1"/>
    <col min="6402" max="6402" width="6.28515625" style="74" customWidth="1"/>
    <col min="6403" max="6403" width="41.140625" style="74" customWidth="1"/>
    <col min="6404" max="6404" width="39.5703125" style="74" customWidth="1"/>
    <col min="6405" max="6405" width="16.140625" style="74" customWidth="1"/>
    <col min="6406" max="6406" width="17.140625" style="74" customWidth="1"/>
    <col min="6407" max="6407" width="15.42578125" style="74" customWidth="1"/>
    <col min="6408" max="6409" width="15" style="74" customWidth="1"/>
    <col min="6410" max="6656" width="9.140625" style="74"/>
    <col min="6657" max="6657" width="3.140625" style="74" customWidth="1"/>
    <col min="6658" max="6658" width="6.28515625" style="74" customWidth="1"/>
    <col min="6659" max="6659" width="41.140625" style="74" customWidth="1"/>
    <col min="6660" max="6660" width="39.5703125" style="74" customWidth="1"/>
    <col min="6661" max="6661" width="16.140625" style="74" customWidth="1"/>
    <col min="6662" max="6662" width="17.140625" style="74" customWidth="1"/>
    <col min="6663" max="6663" width="15.42578125" style="74" customWidth="1"/>
    <col min="6664" max="6665" width="15" style="74" customWidth="1"/>
    <col min="6666" max="6912" width="9.140625" style="74"/>
    <col min="6913" max="6913" width="3.140625" style="74" customWidth="1"/>
    <col min="6914" max="6914" width="6.28515625" style="74" customWidth="1"/>
    <col min="6915" max="6915" width="41.140625" style="74" customWidth="1"/>
    <col min="6916" max="6916" width="39.5703125" style="74" customWidth="1"/>
    <col min="6917" max="6917" width="16.140625" style="74" customWidth="1"/>
    <col min="6918" max="6918" width="17.140625" style="74" customWidth="1"/>
    <col min="6919" max="6919" width="15.42578125" style="74" customWidth="1"/>
    <col min="6920" max="6921" width="15" style="74" customWidth="1"/>
    <col min="6922" max="7168" width="9.140625" style="74"/>
    <col min="7169" max="7169" width="3.140625" style="74" customWidth="1"/>
    <col min="7170" max="7170" width="6.28515625" style="74" customWidth="1"/>
    <col min="7171" max="7171" width="41.140625" style="74" customWidth="1"/>
    <col min="7172" max="7172" width="39.5703125" style="74" customWidth="1"/>
    <col min="7173" max="7173" width="16.140625" style="74" customWidth="1"/>
    <col min="7174" max="7174" width="17.140625" style="74" customWidth="1"/>
    <col min="7175" max="7175" width="15.42578125" style="74" customWidth="1"/>
    <col min="7176" max="7177" width="15" style="74" customWidth="1"/>
    <col min="7178" max="7424" width="9.140625" style="74"/>
    <col min="7425" max="7425" width="3.140625" style="74" customWidth="1"/>
    <col min="7426" max="7426" width="6.28515625" style="74" customWidth="1"/>
    <col min="7427" max="7427" width="41.140625" style="74" customWidth="1"/>
    <col min="7428" max="7428" width="39.5703125" style="74" customWidth="1"/>
    <col min="7429" max="7429" width="16.140625" style="74" customWidth="1"/>
    <col min="7430" max="7430" width="17.140625" style="74" customWidth="1"/>
    <col min="7431" max="7431" width="15.42578125" style="74" customWidth="1"/>
    <col min="7432" max="7433" width="15" style="74" customWidth="1"/>
    <col min="7434" max="7680" width="9.140625" style="74"/>
    <col min="7681" max="7681" width="3.140625" style="74" customWidth="1"/>
    <col min="7682" max="7682" width="6.28515625" style="74" customWidth="1"/>
    <col min="7683" max="7683" width="41.140625" style="74" customWidth="1"/>
    <col min="7684" max="7684" width="39.5703125" style="74" customWidth="1"/>
    <col min="7685" max="7685" width="16.140625" style="74" customWidth="1"/>
    <col min="7686" max="7686" width="17.140625" style="74" customWidth="1"/>
    <col min="7687" max="7687" width="15.42578125" style="74" customWidth="1"/>
    <col min="7688" max="7689" width="15" style="74" customWidth="1"/>
    <col min="7690" max="7936" width="9.140625" style="74"/>
    <col min="7937" max="7937" width="3.140625" style="74" customWidth="1"/>
    <col min="7938" max="7938" width="6.28515625" style="74" customWidth="1"/>
    <col min="7939" max="7939" width="41.140625" style="74" customWidth="1"/>
    <col min="7940" max="7940" width="39.5703125" style="74" customWidth="1"/>
    <col min="7941" max="7941" width="16.140625" style="74" customWidth="1"/>
    <col min="7942" max="7942" width="17.140625" style="74" customWidth="1"/>
    <col min="7943" max="7943" width="15.42578125" style="74" customWidth="1"/>
    <col min="7944" max="7945" width="15" style="74" customWidth="1"/>
    <col min="7946" max="8192" width="9.140625" style="74"/>
    <col min="8193" max="8193" width="3.140625" style="74" customWidth="1"/>
    <col min="8194" max="8194" width="6.28515625" style="74" customWidth="1"/>
    <col min="8195" max="8195" width="41.140625" style="74" customWidth="1"/>
    <col min="8196" max="8196" width="39.5703125" style="74" customWidth="1"/>
    <col min="8197" max="8197" width="16.140625" style="74" customWidth="1"/>
    <col min="8198" max="8198" width="17.140625" style="74" customWidth="1"/>
    <col min="8199" max="8199" width="15.42578125" style="74" customWidth="1"/>
    <col min="8200" max="8201" width="15" style="74" customWidth="1"/>
    <col min="8202" max="8448" width="9.140625" style="74"/>
    <col min="8449" max="8449" width="3.140625" style="74" customWidth="1"/>
    <col min="8450" max="8450" width="6.28515625" style="74" customWidth="1"/>
    <col min="8451" max="8451" width="41.140625" style="74" customWidth="1"/>
    <col min="8452" max="8452" width="39.5703125" style="74" customWidth="1"/>
    <col min="8453" max="8453" width="16.140625" style="74" customWidth="1"/>
    <col min="8454" max="8454" width="17.140625" style="74" customWidth="1"/>
    <col min="8455" max="8455" width="15.42578125" style="74" customWidth="1"/>
    <col min="8456" max="8457" width="15" style="74" customWidth="1"/>
    <col min="8458" max="8704" width="9.140625" style="74"/>
    <col min="8705" max="8705" width="3.140625" style="74" customWidth="1"/>
    <col min="8706" max="8706" width="6.28515625" style="74" customWidth="1"/>
    <col min="8707" max="8707" width="41.140625" style="74" customWidth="1"/>
    <col min="8708" max="8708" width="39.5703125" style="74" customWidth="1"/>
    <col min="8709" max="8709" width="16.140625" style="74" customWidth="1"/>
    <col min="8710" max="8710" width="17.140625" style="74" customWidth="1"/>
    <col min="8711" max="8711" width="15.42578125" style="74" customWidth="1"/>
    <col min="8712" max="8713" width="15" style="74" customWidth="1"/>
    <col min="8714" max="8960" width="9.140625" style="74"/>
    <col min="8961" max="8961" width="3.140625" style="74" customWidth="1"/>
    <col min="8962" max="8962" width="6.28515625" style="74" customWidth="1"/>
    <col min="8963" max="8963" width="41.140625" style="74" customWidth="1"/>
    <col min="8964" max="8964" width="39.5703125" style="74" customWidth="1"/>
    <col min="8965" max="8965" width="16.140625" style="74" customWidth="1"/>
    <col min="8966" max="8966" width="17.140625" style="74" customWidth="1"/>
    <col min="8967" max="8967" width="15.42578125" style="74" customWidth="1"/>
    <col min="8968" max="8969" width="15" style="74" customWidth="1"/>
    <col min="8970" max="9216" width="9.140625" style="74"/>
    <col min="9217" max="9217" width="3.140625" style="74" customWidth="1"/>
    <col min="9218" max="9218" width="6.28515625" style="74" customWidth="1"/>
    <col min="9219" max="9219" width="41.140625" style="74" customWidth="1"/>
    <col min="9220" max="9220" width="39.5703125" style="74" customWidth="1"/>
    <col min="9221" max="9221" width="16.140625" style="74" customWidth="1"/>
    <col min="9222" max="9222" width="17.140625" style="74" customWidth="1"/>
    <col min="9223" max="9223" width="15.42578125" style="74" customWidth="1"/>
    <col min="9224" max="9225" width="15" style="74" customWidth="1"/>
    <col min="9226" max="9472" width="9.140625" style="74"/>
    <col min="9473" max="9473" width="3.140625" style="74" customWidth="1"/>
    <col min="9474" max="9474" width="6.28515625" style="74" customWidth="1"/>
    <col min="9475" max="9475" width="41.140625" style="74" customWidth="1"/>
    <col min="9476" max="9476" width="39.5703125" style="74" customWidth="1"/>
    <col min="9477" max="9477" width="16.140625" style="74" customWidth="1"/>
    <col min="9478" max="9478" width="17.140625" style="74" customWidth="1"/>
    <col min="9479" max="9479" width="15.42578125" style="74" customWidth="1"/>
    <col min="9480" max="9481" width="15" style="74" customWidth="1"/>
    <col min="9482" max="9728" width="9.140625" style="74"/>
    <col min="9729" max="9729" width="3.140625" style="74" customWidth="1"/>
    <col min="9730" max="9730" width="6.28515625" style="74" customWidth="1"/>
    <col min="9731" max="9731" width="41.140625" style="74" customWidth="1"/>
    <col min="9732" max="9732" width="39.5703125" style="74" customWidth="1"/>
    <col min="9733" max="9733" width="16.140625" style="74" customWidth="1"/>
    <col min="9734" max="9734" width="17.140625" style="74" customWidth="1"/>
    <col min="9735" max="9735" width="15.42578125" style="74" customWidth="1"/>
    <col min="9736" max="9737" width="15" style="74" customWidth="1"/>
    <col min="9738" max="9984" width="9.140625" style="74"/>
    <col min="9985" max="9985" width="3.140625" style="74" customWidth="1"/>
    <col min="9986" max="9986" width="6.28515625" style="74" customWidth="1"/>
    <col min="9987" max="9987" width="41.140625" style="74" customWidth="1"/>
    <col min="9988" max="9988" width="39.5703125" style="74" customWidth="1"/>
    <col min="9989" max="9989" width="16.140625" style="74" customWidth="1"/>
    <col min="9990" max="9990" width="17.140625" style="74" customWidth="1"/>
    <col min="9991" max="9991" width="15.42578125" style="74" customWidth="1"/>
    <col min="9992" max="9993" width="15" style="74" customWidth="1"/>
    <col min="9994" max="10240" width="9.140625" style="74"/>
    <col min="10241" max="10241" width="3.140625" style="74" customWidth="1"/>
    <col min="10242" max="10242" width="6.28515625" style="74" customWidth="1"/>
    <col min="10243" max="10243" width="41.140625" style="74" customWidth="1"/>
    <col min="10244" max="10244" width="39.5703125" style="74" customWidth="1"/>
    <col min="10245" max="10245" width="16.140625" style="74" customWidth="1"/>
    <col min="10246" max="10246" width="17.140625" style="74" customWidth="1"/>
    <col min="10247" max="10247" width="15.42578125" style="74" customWidth="1"/>
    <col min="10248" max="10249" width="15" style="74" customWidth="1"/>
    <col min="10250" max="10496" width="9.140625" style="74"/>
    <col min="10497" max="10497" width="3.140625" style="74" customWidth="1"/>
    <col min="10498" max="10498" width="6.28515625" style="74" customWidth="1"/>
    <col min="10499" max="10499" width="41.140625" style="74" customWidth="1"/>
    <col min="10500" max="10500" width="39.5703125" style="74" customWidth="1"/>
    <col min="10501" max="10501" width="16.140625" style="74" customWidth="1"/>
    <col min="10502" max="10502" width="17.140625" style="74" customWidth="1"/>
    <col min="10503" max="10503" width="15.42578125" style="74" customWidth="1"/>
    <col min="10504" max="10505" width="15" style="74" customWidth="1"/>
    <col min="10506" max="10752" width="9.140625" style="74"/>
    <col min="10753" max="10753" width="3.140625" style="74" customWidth="1"/>
    <col min="10754" max="10754" width="6.28515625" style="74" customWidth="1"/>
    <col min="10755" max="10755" width="41.140625" style="74" customWidth="1"/>
    <col min="10756" max="10756" width="39.5703125" style="74" customWidth="1"/>
    <col min="10757" max="10757" width="16.140625" style="74" customWidth="1"/>
    <col min="10758" max="10758" width="17.140625" style="74" customWidth="1"/>
    <col min="10759" max="10759" width="15.42578125" style="74" customWidth="1"/>
    <col min="10760" max="10761" width="15" style="74" customWidth="1"/>
    <col min="10762" max="11008" width="9.140625" style="74"/>
    <col min="11009" max="11009" width="3.140625" style="74" customWidth="1"/>
    <col min="11010" max="11010" width="6.28515625" style="74" customWidth="1"/>
    <col min="11011" max="11011" width="41.140625" style="74" customWidth="1"/>
    <col min="11012" max="11012" width="39.5703125" style="74" customWidth="1"/>
    <col min="11013" max="11013" width="16.140625" style="74" customWidth="1"/>
    <col min="11014" max="11014" width="17.140625" style="74" customWidth="1"/>
    <col min="11015" max="11015" width="15.42578125" style="74" customWidth="1"/>
    <col min="11016" max="11017" width="15" style="74" customWidth="1"/>
    <col min="11018" max="11264" width="9.140625" style="74"/>
    <col min="11265" max="11265" width="3.140625" style="74" customWidth="1"/>
    <col min="11266" max="11266" width="6.28515625" style="74" customWidth="1"/>
    <col min="11267" max="11267" width="41.140625" style="74" customWidth="1"/>
    <col min="11268" max="11268" width="39.5703125" style="74" customWidth="1"/>
    <col min="11269" max="11269" width="16.140625" style="74" customWidth="1"/>
    <col min="11270" max="11270" width="17.140625" style="74" customWidth="1"/>
    <col min="11271" max="11271" width="15.42578125" style="74" customWidth="1"/>
    <col min="11272" max="11273" width="15" style="74" customWidth="1"/>
    <col min="11274" max="11520" width="9.140625" style="74"/>
    <col min="11521" max="11521" width="3.140625" style="74" customWidth="1"/>
    <col min="11522" max="11522" width="6.28515625" style="74" customWidth="1"/>
    <col min="11523" max="11523" width="41.140625" style="74" customWidth="1"/>
    <col min="11524" max="11524" width="39.5703125" style="74" customWidth="1"/>
    <col min="11525" max="11525" width="16.140625" style="74" customWidth="1"/>
    <col min="11526" max="11526" width="17.140625" style="74" customWidth="1"/>
    <col min="11527" max="11527" width="15.42578125" style="74" customWidth="1"/>
    <col min="11528" max="11529" width="15" style="74" customWidth="1"/>
    <col min="11530" max="11776" width="9.140625" style="74"/>
    <col min="11777" max="11777" width="3.140625" style="74" customWidth="1"/>
    <col min="11778" max="11778" width="6.28515625" style="74" customWidth="1"/>
    <col min="11779" max="11779" width="41.140625" style="74" customWidth="1"/>
    <col min="11780" max="11780" width="39.5703125" style="74" customWidth="1"/>
    <col min="11781" max="11781" width="16.140625" style="74" customWidth="1"/>
    <col min="11782" max="11782" width="17.140625" style="74" customWidth="1"/>
    <col min="11783" max="11783" width="15.42578125" style="74" customWidth="1"/>
    <col min="11784" max="11785" width="15" style="74" customWidth="1"/>
    <col min="11786" max="12032" width="9.140625" style="74"/>
    <col min="12033" max="12033" width="3.140625" style="74" customWidth="1"/>
    <col min="12034" max="12034" width="6.28515625" style="74" customWidth="1"/>
    <col min="12035" max="12035" width="41.140625" style="74" customWidth="1"/>
    <col min="12036" max="12036" width="39.5703125" style="74" customWidth="1"/>
    <col min="12037" max="12037" width="16.140625" style="74" customWidth="1"/>
    <col min="12038" max="12038" width="17.140625" style="74" customWidth="1"/>
    <col min="12039" max="12039" width="15.42578125" style="74" customWidth="1"/>
    <col min="12040" max="12041" width="15" style="74" customWidth="1"/>
    <col min="12042" max="12288" width="9.140625" style="74"/>
    <col min="12289" max="12289" width="3.140625" style="74" customWidth="1"/>
    <col min="12290" max="12290" width="6.28515625" style="74" customWidth="1"/>
    <col min="12291" max="12291" width="41.140625" style="74" customWidth="1"/>
    <col min="12292" max="12292" width="39.5703125" style="74" customWidth="1"/>
    <col min="12293" max="12293" width="16.140625" style="74" customWidth="1"/>
    <col min="12294" max="12294" width="17.140625" style="74" customWidth="1"/>
    <col min="12295" max="12295" width="15.42578125" style="74" customWidth="1"/>
    <col min="12296" max="12297" width="15" style="74" customWidth="1"/>
    <col min="12298" max="12544" width="9.140625" style="74"/>
    <col min="12545" max="12545" width="3.140625" style="74" customWidth="1"/>
    <col min="12546" max="12546" width="6.28515625" style="74" customWidth="1"/>
    <col min="12547" max="12547" width="41.140625" style="74" customWidth="1"/>
    <col min="12548" max="12548" width="39.5703125" style="74" customWidth="1"/>
    <col min="12549" max="12549" width="16.140625" style="74" customWidth="1"/>
    <col min="12550" max="12550" width="17.140625" style="74" customWidth="1"/>
    <col min="12551" max="12551" width="15.42578125" style="74" customWidth="1"/>
    <col min="12552" max="12553" width="15" style="74" customWidth="1"/>
    <col min="12554" max="12800" width="9.140625" style="74"/>
    <col min="12801" max="12801" width="3.140625" style="74" customWidth="1"/>
    <col min="12802" max="12802" width="6.28515625" style="74" customWidth="1"/>
    <col min="12803" max="12803" width="41.140625" style="74" customWidth="1"/>
    <col min="12804" max="12804" width="39.5703125" style="74" customWidth="1"/>
    <col min="12805" max="12805" width="16.140625" style="74" customWidth="1"/>
    <col min="12806" max="12806" width="17.140625" style="74" customWidth="1"/>
    <col min="12807" max="12807" width="15.42578125" style="74" customWidth="1"/>
    <col min="12808" max="12809" width="15" style="74" customWidth="1"/>
    <col min="12810" max="13056" width="9.140625" style="74"/>
    <col min="13057" max="13057" width="3.140625" style="74" customWidth="1"/>
    <col min="13058" max="13058" width="6.28515625" style="74" customWidth="1"/>
    <col min="13059" max="13059" width="41.140625" style="74" customWidth="1"/>
    <col min="13060" max="13060" width="39.5703125" style="74" customWidth="1"/>
    <col min="13061" max="13061" width="16.140625" style="74" customWidth="1"/>
    <col min="13062" max="13062" width="17.140625" style="74" customWidth="1"/>
    <col min="13063" max="13063" width="15.42578125" style="74" customWidth="1"/>
    <col min="13064" max="13065" width="15" style="74" customWidth="1"/>
    <col min="13066" max="13312" width="9.140625" style="74"/>
    <col min="13313" max="13313" width="3.140625" style="74" customWidth="1"/>
    <col min="13314" max="13314" width="6.28515625" style="74" customWidth="1"/>
    <col min="13315" max="13315" width="41.140625" style="74" customWidth="1"/>
    <col min="13316" max="13316" width="39.5703125" style="74" customWidth="1"/>
    <col min="13317" max="13317" width="16.140625" style="74" customWidth="1"/>
    <col min="13318" max="13318" width="17.140625" style="74" customWidth="1"/>
    <col min="13319" max="13319" width="15.42578125" style="74" customWidth="1"/>
    <col min="13320" max="13321" width="15" style="74" customWidth="1"/>
    <col min="13322" max="13568" width="9.140625" style="74"/>
    <col min="13569" max="13569" width="3.140625" style="74" customWidth="1"/>
    <col min="13570" max="13570" width="6.28515625" style="74" customWidth="1"/>
    <col min="13571" max="13571" width="41.140625" style="74" customWidth="1"/>
    <col min="13572" max="13572" width="39.5703125" style="74" customWidth="1"/>
    <col min="13573" max="13573" width="16.140625" style="74" customWidth="1"/>
    <col min="13574" max="13574" width="17.140625" style="74" customWidth="1"/>
    <col min="13575" max="13575" width="15.42578125" style="74" customWidth="1"/>
    <col min="13576" max="13577" width="15" style="74" customWidth="1"/>
    <col min="13578" max="13824" width="9.140625" style="74"/>
    <col min="13825" max="13825" width="3.140625" style="74" customWidth="1"/>
    <col min="13826" max="13826" width="6.28515625" style="74" customWidth="1"/>
    <col min="13827" max="13827" width="41.140625" style="74" customWidth="1"/>
    <col min="13828" max="13828" width="39.5703125" style="74" customWidth="1"/>
    <col min="13829" max="13829" width="16.140625" style="74" customWidth="1"/>
    <col min="13830" max="13830" width="17.140625" style="74" customWidth="1"/>
    <col min="13831" max="13831" width="15.42578125" style="74" customWidth="1"/>
    <col min="13832" max="13833" width="15" style="74" customWidth="1"/>
    <col min="13834" max="14080" width="9.140625" style="74"/>
    <col min="14081" max="14081" width="3.140625" style="74" customWidth="1"/>
    <col min="14082" max="14082" width="6.28515625" style="74" customWidth="1"/>
    <col min="14083" max="14083" width="41.140625" style="74" customWidth="1"/>
    <col min="14084" max="14084" width="39.5703125" style="74" customWidth="1"/>
    <col min="14085" max="14085" width="16.140625" style="74" customWidth="1"/>
    <col min="14086" max="14086" width="17.140625" style="74" customWidth="1"/>
    <col min="14087" max="14087" width="15.42578125" style="74" customWidth="1"/>
    <col min="14088" max="14089" width="15" style="74" customWidth="1"/>
    <col min="14090" max="14336" width="9.140625" style="74"/>
    <col min="14337" max="14337" width="3.140625" style="74" customWidth="1"/>
    <col min="14338" max="14338" width="6.28515625" style="74" customWidth="1"/>
    <col min="14339" max="14339" width="41.140625" style="74" customWidth="1"/>
    <col min="14340" max="14340" width="39.5703125" style="74" customWidth="1"/>
    <col min="14341" max="14341" width="16.140625" style="74" customWidth="1"/>
    <col min="14342" max="14342" width="17.140625" style="74" customWidth="1"/>
    <col min="14343" max="14343" width="15.42578125" style="74" customWidth="1"/>
    <col min="14344" max="14345" width="15" style="74" customWidth="1"/>
    <col min="14346" max="14592" width="9.140625" style="74"/>
    <col min="14593" max="14593" width="3.140625" style="74" customWidth="1"/>
    <col min="14594" max="14594" width="6.28515625" style="74" customWidth="1"/>
    <col min="14595" max="14595" width="41.140625" style="74" customWidth="1"/>
    <col min="14596" max="14596" width="39.5703125" style="74" customWidth="1"/>
    <col min="14597" max="14597" width="16.140625" style="74" customWidth="1"/>
    <col min="14598" max="14598" width="17.140625" style="74" customWidth="1"/>
    <col min="14599" max="14599" width="15.42578125" style="74" customWidth="1"/>
    <col min="14600" max="14601" width="15" style="74" customWidth="1"/>
    <col min="14602" max="14848" width="9.140625" style="74"/>
    <col min="14849" max="14849" width="3.140625" style="74" customWidth="1"/>
    <col min="14850" max="14850" width="6.28515625" style="74" customWidth="1"/>
    <col min="14851" max="14851" width="41.140625" style="74" customWidth="1"/>
    <col min="14852" max="14852" width="39.5703125" style="74" customWidth="1"/>
    <col min="14853" max="14853" width="16.140625" style="74" customWidth="1"/>
    <col min="14854" max="14854" width="17.140625" style="74" customWidth="1"/>
    <col min="14855" max="14855" width="15.42578125" style="74" customWidth="1"/>
    <col min="14856" max="14857" width="15" style="74" customWidth="1"/>
    <col min="14858" max="15104" width="9.140625" style="74"/>
    <col min="15105" max="15105" width="3.140625" style="74" customWidth="1"/>
    <col min="15106" max="15106" width="6.28515625" style="74" customWidth="1"/>
    <col min="15107" max="15107" width="41.140625" style="74" customWidth="1"/>
    <col min="15108" max="15108" width="39.5703125" style="74" customWidth="1"/>
    <col min="15109" max="15109" width="16.140625" style="74" customWidth="1"/>
    <col min="15110" max="15110" width="17.140625" style="74" customWidth="1"/>
    <col min="15111" max="15111" width="15.42578125" style="74" customWidth="1"/>
    <col min="15112" max="15113" width="15" style="74" customWidth="1"/>
    <col min="15114" max="15360" width="9.140625" style="74"/>
    <col min="15361" max="15361" width="3.140625" style="74" customWidth="1"/>
    <col min="15362" max="15362" width="6.28515625" style="74" customWidth="1"/>
    <col min="15363" max="15363" width="41.140625" style="74" customWidth="1"/>
    <col min="15364" max="15364" width="39.5703125" style="74" customWidth="1"/>
    <col min="15365" max="15365" width="16.140625" style="74" customWidth="1"/>
    <col min="15366" max="15366" width="17.140625" style="74" customWidth="1"/>
    <col min="15367" max="15367" width="15.42578125" style="74" customWidth="1"/>
    <col min="15368" max="15369" width="15" style="74" customWidth="1"/>
    <col min="15370" max="15616" width="9.140625" style="74"/>
    <col min="15617" max="15617" width="3.140625" style="74" customWidth="1"/>
    <col min="15618" max="15618" width="6.28515625" style="74" customWidth="1"/>
    <col min="15619" max="15619" width="41.140625" style="74" customWidth="1"/>
    <col min="15620" max="15620" width="39.5703125" style="74" customWidth="1"/>
    <col min="15621" max="15621" width="16.140625" style="74" customWidth="1"/>
    <col min="15622" max="15622" width="17.140625" style="74" customWidth="1"/>
    <col min="15623" max="15623" width="15.42578125" style="74" customWidth="1"/>
    <col min="15624" max="15625" width="15" style="74" customWidth="1"/>
    <col min="15626" max="15872" width="9.140625" style="74"/>
    <col min="15873" max="15873" width="3.140625" style="74" customWidth="1"/>
    <col min="15874" max="15874" width="6.28515625" style="74" customWidth="1"/>
    <col min="15875" max="15875" width="41.140625" style="74" customWidth="1"/>
    <col min="15876" max="15876" width="39.5703125" style="74" customWidth="1"/>
    <col min="15877" max="15877" width="16.140625" style="74" customWidth="1"/>
    <col min="15878" max="15878" width="17.140625" style="74" customWidth="1"/>
    <col min="15879" max="15879" width="15.42578125" style="74" customWidth="1"/>
    <col min="15880" max="15881" width="15" style="74" customWidth="1"/>
    <col min="15882" max="16128" width="9.140625" style="74"/>
    <col min="16129" max="16129" width="3.140625" style="74" customWidth="1"/>
    <col min="16130" max="16130" width="6.28515625" style="74" customWidth="1"/>
    <col min="16131" max="16131" width="41.140625" style="74" customWidth="1"/>
    <col min="16132" max="16132" width="39.5703125" style="74" customWidth="1"/>
    <col min="16133" max="16133" width="16.140625" style="74" customWidth="1"/>
    <col min="16134" max="16134" width="17.140625" style="74" customWidth="1"/>
    <col min="16135" max="16135" width="15.42578125" style="74" customWidth="1"/>
    <col min="16136" max="16137" width="15" style="74" customWidth="1"/>
    <col min="16138" max="16384" width="9.140625" style="74"/>
  </cols>
  <sheetData>
    <row r="1" spans="2:9" hidden="1" x14ac:dyDescent="0.2"/>
    <row r="2" spans="2:9" hidden="1" x14ac:dyDescent="0.2"/>
    <row r="3" spans="2:9" ht="18" hidden="1" customHeight="1" x14ac:dyDescent="0.2"/>
    <row r="4" spans="2:9" ht="63.75" customHeight="1" x14ac:dyDescent="0.2">
      <c r="B4" s="257" t="s">
        <v>180</v>
      </c>
      <c r="C4" s="257"/>
      <c r="D4" s="257"/>
      <c r="E4" s="257"/>
      <c r="F4" s="257"/>
      <c r="G4" s="257"/>
      <c r="H4" s="257"/>
      <c r="I4" s="257"/>
    </row>
    <row r="5" spans="2:9" s="76" customFormat="1" ht="105" customHeight="1" x14ac:dyDescent="0.2">
      <c r="B5" s="77" t="s">
        <v>117</v>
      </c>
      <c r="C5" s="77"/>
      <c r="D5" s="78" t="s">
        <v>181</v>
      </c>
      <c r="E5" s="78" t="s">
        <v>182</v>
      </c>
      <c r="F5" s="78" t="s">
        <v>112</v>
      </c>
      <c r="G5" s="78" t="s">
        <v>113</v>
      </c>
      <c r="H5" s="78" t="s">
        <v>183</v>
      </c>
      <c r="I5" s="78" t="s">
        <v>184</v>
      </c>
    </row>
    <row r="6" spans="2:9" s="76" customFormat="1" ht="29.25" customHeight="1" x14ac:dyDescent="0.2">
      <c r="B6" s="77"/>
      <c r="C6" s="77"/>
      <c r="D6" s="78" t="s">
        <v>9</v>
      </c>
      <c r="E6" s="78">
        <f>E7+E12+E28+E40</f>
        <v>53</v>
      </c>
      <c r="F6" s="78"/>
      <c r="G6" s="79"/>
      <c r="H6" s="79">
        <f>H7+H12+H28+H40</f>
        <v>81000</v>
      </c>
      <c r="I6" s="79">
        <f>I7+I12+I28+I40</f>
        <v>972000</v>
      </c>
    </row>
    <row r="7" spans="2:9" s="76" customFormat="1" ht="22.5" customHeight="1" x14ac:dyDescent="0.2">
      <c r="B7" s="80" t="s">
        <v>118</v>
      </c>
      <c r="C7" s="80"/>
      <c r="D7" s="80" t="s">
        <v>185</v>
      </c>
      <c r="E7" s="80">
        <f>E8+E9+E10+E11</f>
        <v>4</v>
      </c>
      <c r="F7" s="80"/>
      <c r="G7" s="81"/>
      <c r="H7" s="81">
        <f>SUM(H8:H11)</f>
        <v>13500</v>
      </c>
      <c r="I7" s="81">
        <f>SUM(I8:I11)</f>
        <v>162000</v>
      </c>
    </row>
    <row r="8" spans="2:9" ht="15" x14ac:dyDescent="0.2">
      <c r="B8" s="82"/>
      <c r="C8" s="83"/>
      <c r="D8" s="84" t="s">
        <v>186</v>
      </c>
      <c r="E8" s="83">
        <v>1</v>
      </c>
      <c r="F8" s="83"/>
      <c r="G8" s="85">
        <v>5400</v>
      </c>
      <c r="H8" s="85">
        <f>E8*G8</f>
        <v>5400</v>
      </c>
      <c r="I8" s="85">
        <f>H8*12</f>
        <v>64800</v>
      </c>
    </row>
    <row r="9" spans="2:9" ht="30" x14ac:dyDescent="0.2">
      <c r="B9" s="82"/>
      <c r="C9" s="83"/>
      <c r="D9" s="84" t="s">
        <v>187</v>
      </c>
      <c r="E9" s="83">
        <v>1</v>
      </c>
      <c r="F9" s="83"/>
      <c r="G9" s="85">
        <v>4400</v>
      </c>
      <c r="H9" s="85">
        <f>E9*G9</f>
        <v>4400</v>
      </c>
      <c r="I9" s="85">
        <f>H9*12</f>
        <v>52800</v>
      </c>
    </row>
    <row r="10" spans="2:9" ht="15" x14ac:dyDescent="0.2">
      <c r="B10" s="82"/>
      <c r="C10" s="83"/>
      <c r="D10" s="84" t="s">
        <v>13</v>
      </c>
      <c r="E10" s="83">
        <v>1</v>
      </c>
      <c r="F10" s="83"/>
      <c r="G10" s="85"/>
      <c r="H10" s="85">
        <f>E10*G10</f>
        <v>0</v>
      </c>
      <c r="I10" s="85">
        <f>H10*12</f>
        <v>0</v>
      </c>
    </row>
    <row r="11" spans="2:9" ht="15" x14ac:dyDescent="0.2">
      <c r="B11" s="82"/>
      <c r="C11" s="83"/>
      <c r="D11" s="84" t="s">
        <v>156</v>
      </c>
      <c r="E11" s="83">
        <v>1</v>
      </c>
      <c r="F11" s="83"/>
      <c r="G11" s="85">
        <v>3700</v>
      </c>
      <c r="H11" s="85">
        <f>E11*G11</f>
        <v>3700</v>
      </c>
      <c r="I11" s="85">
        <f>H11*12</f>
        <v>44400</v>
      </c>
    </row>
    <row r="12" spans="2:9" ht="15" x14ac:dyDescent="0.2">
      <c r="B12" s="80" t="s">
        <v>119</v>
      </c>
      <c r="C12" s="80"/>
      <c r="D12" s="80" t="s">
        <v>188</v>
      </c>
      <c r="E12" s="80">
        <f>E13+E17</f>
        <v>18</v>
      </c>
      <c r="F12" s="80"/>
      <c r="G12" s="81"/>
      <c r="H12" s="81">
        <f>H13+H17</f>
        <v>24100</v>
      </c>
      <c r="I12" s="81">
        <f>I13+I17</f>
        <v>289200</v>
      </c>
    </row>
    <row r="13" spans="2:9" s="88" customFormat="1" ht="30" x14ac:dyDescent="0.2">
      <c r="B13" s="86"/>
      <c r="C13" s="86"/>
      <c r="D13" s="86" t="s">
        <v>189</v>
      </c>
      <c r="E13" s="86">
        <f>E14+E15+E16</f>
        <v>7</v>
      </c>
      <c r="F13" s="86"/>
      <c r="G13" s="87"/>
      <c r="H13" s="87">
        <f>H14+H15+H16</f>
        <v>9600</v>
      </c>
      <c r="I13" s="87">
        <f>I14+I15+I16</f>
        <v>115200</v>
      </c>
    </row>
    <row r="14" spans="2:9" ht="15" x14ac:dyDescent="0.2">
      <c r="B14" s="89"/>
      <c r="C14" s="90"/>
      <c r="D14" s="91" t="s">
        <v>158</v>
      </c>
      <c r="E14" s="92">
        <v>1</v>
      </c>
      <c r="F14" s="93">
        <v>2.2000000000000002</v>
      </c>
      <c r="G14" s="94">
        <v>2200</v>
      </c>
      <c r="H14" s="94">
        <f>E14*G14</f>
        <v>2200</v>
      </c>
      <c r="I14" s="94">
        <f>H14*12</f>
        <v>26400</v>
      </c>
    </row>
    <row r="15" spans="2:9" ht="30" x14ac:dyDescent="0.2">
      <c r="B15" s="89"/>
      <c r="C15" s="90" t="s">
        <v>190</v>
      </c>
      <c r="D15" s="91" t="s">
        <v>15</v>
      </c>
      <c r="E15" s="92">
        <v>2</v>
      </c>
      <c r="F15" s="93">
        <v>1.3</v>
      </c>
      <c r="G15" s="94">
        <v>1300</v>
      </c>
      <c r="H15" s="94">
        <f>E15*G15</f>
        <v>2600</v>
      </c>
      <c r="I15" s="94">
        <f>H15*12</f>
        <v>31200</v>
      </c>
    </row>
    <row r="16" spans="2:9" ht="15" x14ac:dyDescent="0.2">
      <c r="B16" s="89"/>
      <c r="C16" s="90" t="s">
        <v>191</v>
      </c>
      <c r="D16" s="91" t="s">
        <v>7</v>
      </c>
      <c r="E16" s="92">
        <v>4</v>
      </c>
      <c r="F16" s="93">
        <v>1.2</v>
      </c>
      <c r="G16" s="94">
        <v>1200</v>
      </c>
      <c r="H16" s="94">
        <f>E16*G16</f>
        <v>4800</v>
      </c>
      <c r="I16" s="94">
        <f>H16*12</f>
        <v>57600</v>
      </c>
    </row>
    <row r="17" spans="2:9" ht="33" customHeight="1" x14ac:dyDescent="0.2">
      <c r="B17" s="89"/>
      <c r="C17" s="90"/>
      <c r="D17" s="86" t="s">
        <v>192</v>
      </c>
      <c r="E17" s="86">
        <f>SUM(E18:E27)</f>
        <v>11</v>
      </c>
      <c r="F17" s="95"/>
      <c r="G17" s="87"/>
      <c r="H17" s="87">
        <f>SUM(H18:H27)</f>
        <v>14500</v>
      </c>
      <c r="I17" s="87">
        <f>SUM(I18:I27)</f>
        <v>174000</v>
      </c>
    </row>
    <row r="18" spans="2:9" ht="33" customHeight="1" x14ac:dyDescent="0.2">
      <c r="B18" s="89"/>
      <c r="C18" s="90"/>
      <c r="D18" s="96" t="s">
        <v>158</v>
      </c>
      <c r="E18" s="92">
        <v>1</v>
      </c>
      <c r="F18" s="93">
        <v>2.5</v>
      </c>
      <c r="G18" s="94">
        <v>2500</v>
      </c>
      <c r="H18" s="94">
        <f>E18*G18</f>
        <v>2500</v>
      </c>
      <c r="I18" s="94">
        <f>H18*12</f>
        <v>30000</v>
      </c>
    </row>
    <row r="19" spans="2:9" ht="33" customHeight="1" x14ac:dyDescent="0.2">
      <c r="B19" s="89"/>
      <c r="C19" s="97" t="s">
        <v>193</v>
      </c>
      <c r="D19" s="96" t="s">
        <v>15</v>
      </c>
      <c r="E19" s="92">
        <v>1</v>
      </c>
      <c r="F19" s="93">
        <v>1.3</v>
      </c>
      <c r="G19" s="94">
        <v>1300</v>
      </c>
      <c r="H19" s="94">
        <f t="shared" ref="H19:H27" si="0">E19*G19</f>
        <v>1300</v>
      </c>
      <c r="I19" s="94">
        <f t="shared" ref="I19:I27" si="1">H19*12</f>
        <v>15600</v>
      </c>
    </row>
    <row r="20" spans="2:9" ht="33" customHeight="1" x14ac:dyDescent="0.2">
      <c r="B20" s="89"/>
      <c r="C20" s="98" t="s">
        <v>194</v>
      </c>
      <c r="D20" s="96" t="s">
        <v>15</v>
      </c>
      <c r="E20" s="92">
        <v>1</v>
      </c>
      <c r="F20" s="93">
        <v>1.3</v>
      </c>
      <c r="G20" s="94">
        <v>1300</v>
      </c>
      <c r="H20" s="94">
        <f t="shared" si="0"/>
        <v>1300</v>
      </c>
      <c r="I20" s="94">
        <f t="shared" si="1"/>
        <v>15600</v>
      </c>
    </row>
    <row r="21" spans="2:9" ht="33" customHeight="1" x14ac:dyDescent="0.2">
      <c r="B21" s="89"/>
      <c r="C21" s="98" t="s">
        <v>195</v>
      </c>
      <c r="D21" s="96" t="s">
        <v>7</v>
      </c>
      <c r="E21" s="92">
        <v>1</v>
      </c>
      <c r="F21" s="93">
        <v>1.2</v>
      </c>
      <c r="G21" s="94">
        <v>1200</v>
      </c>
      <c r="H21" s="94">
        <f t="shared" si="0"/>
        <v>1200</v>
      </c>
      <c r="I21" s="94">
        <f t="shared" si="1"/>
        <v>14400</v>
      </c>
    </row>
    <row r="22" spans="2:9" ht="33" customHeight="1" x14ac:dyDescent="0.2">
      <c r="B22" s="89"/>
      <c r="C22" s="98" t="s">
        <v>27</v>
      </c>
      <c r="D22" s="96" t="s">
        <v>7</v>
      </c>
      <c r="E22" s="92">
        <v>1</v>
      </c>
      <c r="F22" s="93">
        <v>1.2</v>
      </c>
      <c r="G22" s="94">
        <v>1200</v>
      </c>
      <c r="H22" s="94">
        <f t="shared" si="0"/>
        <v>1200</v>
      </c>
      <c r="I22" s="94">
        <f t="shared" si="1"/>
        <v>14400</v>
      </c>
    </row>
    <row r="23" spans="2:9" ht="15" x14ac:dyDescent="0.2">
      <c r="B23" s="89"/>
      <c r="C23" s="98" t="s">
        <v>196</v>
      </c>
      <c r="D23" s="96" t="s">
        <v>15</v>
      </c>
      <c r="E23" s="92">
        <v>1</v>
      </c>
      <c r="F23" s="93">
        <v>1.3</v>
      </c>
      <c r="G23" s="94">
        <v>1300</v>
      </c>
      <c r="H23" s="94">
        <f t="shared" si="0"/>
        <v>1300</v>
      </c>
      <c r="I23" s="94">
        <f t="shared" si="1"/>
        <v>15600</v>
      </c>
    </row>
    <row r="24" spans="2:9" ht="15" x14ac:dyDescent="0.2">
      <c r="B24" s="89"/>
      <c r="C24" s="98" t="s">
        <v>197</v>
      </c>
      <c r="D24" s="96" t="s">
        <v>7</v>
      </c>
      <c r="E24" s="92">
        <v>1</v>
      </c>
      <c r="F24" s="93">
        <v>1.2</v>
      </c>
      <c r="G24" s="94">
        <v>1200</v>
      </c>
      <c r="H24" s="94">
        <f t="shared" si="0"/>
        <v>1200</v>
      </c>
      <c r="I24" s="94">
        <f t="shared" si="1"/>
        <v>14400</v>
      </c>
    </row>
    <row r="25" spans="2:9" ht="15" x14ac:dyDescent="0.2">
      <c r="B25" s="89"/>
      <c r="C25" s="98" t="s">
        <v>10</v>
      </c>
      <c r="D25" s="96" t="s">
        <v>15</v>
      </c>
      <c r="E25" s="92">
        <v>2</v>
      </c>
      <c r="F25" s="93">
        <v>1.3</v>
      </c>
      <c r="G25" s="94">
        <v>1300</v>
      </c>
      <c r="H25" s="94">
        <f t="shared" si="0"/>
        <v>2600</v>
      </c>
      <c r="I25" s="94">
        <f t="shared" si="1"/>
        <v>31200</v>
      </c>
    </row>
    <row r="26" spans="2:9" ht="30" x14ac:dyDescent="0.2">
      <c r="B26" s="89"/>
      <c r="C26" s="98" t="s">
        <v>198</v>
      </c>
      <c r="D26" s="96" t="s">
        <v>7</v>
      </c>
      <c r="E26" s="92">
        <v>1</v>
      </c>
      <c r="F26" s="93">
        <v>1.2</v>
      </c>
      <c r="G26" s="94">
        <v>1200</v>
      </c>
      <c r="H26" s="94">
        <f t="shared" si="0"/>
        <v>1200</v>
      </c>
      <c r="I26" s="94">
        <f t="shared" si="1"/>
        <v>14400</v>
      </c>
    </row>
    <row r="27" spans="2:9" ht="15" x14ac:dyDescent="0.2">
      <c r="B27" s="89"/>
      <c r="C27" s="98" t="s">
        <v>199</v>
      </c>
      <c r="D27" s="96" t="s">
        <v>7</v>
      </c>
      <c r="E27" s="92">
        <v>1</v>
      </c>
      <c r="F27" s="93">
        <v>0.7</v>
      </c>
      <c r="G27" s="94">
        <v>700</v>
      </c>
      <c r="H27" s="94">
        <f t="shared" si="0"/>
        <v>700</v>
      </c>
      <c r="I27" s="94">
        <f t="shared" si="1"/>
        <v>8400</v>
      </c>
    </row>
    <row r="28" spans="2:9" ht="30" x14ac:dyDescent="0.2">
      <c r="B28" s="80" t="s">
        <v>120</v>
      </c>
      <c r="C28" s="80"/>
      <c r="D28" s="80" t="s">
        <v>200</v>
      </c>
      <c r="E28" s="80">
        <f>E29+E30+E35</f>
        <v>17</v>
      </c>
      <c r="F28" s="99"/>
      <c r="G28" s="81"/>
      <c r="H28" s="81">
        <f>H29+H30+H35</f>
        <v>21000</v>
      </c>
      <c r="I28" s="81">
        <f>I29+I30+I35</f>
        <v>252000</v>
      </c>
    </row>
    <row r="29" spans="2:9" s="104" customFormat="1" ht="15" x14ac:dyDescent="0.2">
      <c r="B29" s="100"/>
      <c r="C29" s="101"/>
      <c r="D29" s="101" t="s">
        <v>161</v>
      </c>
      <c r="E29" s="101">
        <v>1</v>
      </c>
      <c r="F29" s="102">
        <v>3</v>
      </c>
      <c r="G29" s="103">
        <v>3000</v>
      </c>
      <c r="H29" s="103">
        <f>E29*G29</f>
        <v>3000</v>
      </c>
      <c r="I29" s="103">
        <f>H29*12</f>
        <v>36000</v>
      </c>
    </row>
    <row r="30" spans="2:9" s="104" customFormat="1" ht="30" x14ac:dyDescent="0.2">
      <c r="B30" s="100"/>
      <c r="C30" s="101"/>
      <c r="D30" s="100" t="s">
        <v>201</v>
      </c>
      <c r="E30" s="100">
        <f>SUM(E31:E34)</f>
        <v>7</v>
      </c>
      <c r="F30" s="102"/>
      <c r="G30" s="103"/>
      <c r="H30" s="105">
        <f>SUM(H31:H34)</f>
        <v>7800</v>
      </c>
      <c r="I30" s="105">
        <f>H30*12</f>
        <v>93600</v>
      </c>
    </row>
    <row r="31" spans="2:9" s="104" customFormat="1" ht="15" x14ac:dyDescent="0.2">
      <c r="B31" s="100"/>
      <c r="C31" s="101"/>
      <c r="D31" s="91" t="s">
        <v>14</v>
      </c>
      <c r="E31" s="101">
        <v>1</v>
      </c>
      <c r="F31" s="102">
        <v>2</v>
      </c>
      <c r="G31" s="103">
        <v>2000</v>
      </c>
      <c r="H31" s="103">
        <f t="shared" ref="H31:H39" si="2">E31*G31</f>
        <v>2000</v>
      </c>
      <c r="I31" s="103">
        <f t="shared" ref="I31:I39" si="3">H31*12</f>
        <v>24000</v>
      </c>
    </row>
    <row r="32" spans="2:9" s="104" customFormat="1" ht="15" x14ac:dyDescent="0.2">
      <c r="B32" s="100"/>
      <c r="C32" s="101"/>
      <c r="D32" s="106" t="s">
        <v>3</v>
      </c>
      <c r="E32" s="101">
        <v>2</v>
      </c>
      <c r="F32" s="102">
        <v>1.2</v>
      </c>
      <c r="G32" s="103">
        <v>1200</v>
      </c>
      <c r="H32" s="103">
        <f t="shared" si="2"/>
        <v>2400</v>
      </c>
      <c r="I32" s="103">
        <f t="shared" si="3"/>
        <v>28800</v>
      </c>
    </row>
    <row r="33" spans="2:9" s="104" customFormat="1" ht="15" x14ac:dyDescent="0.2">
      <c r="B33" s="100"/>
      <c r="C33" s="101"/>
      <c r="D33" s="106" t="s">
        <v>4</v>
      </c>
      <c r="E33" s="101">
        <v>3</v>
      </c>
      <c r="F33" s="102">
        <v>0.9</v>
      </c>
      <c r="G33" s="103">
        <v>900</v>
      </c>
      <c r="H33" s="103">
        <f t="shared" si="2"/>
        <v>2700</v>
      </c>
      <c r="I33" s="103">
        <f t="shared" si="3"/>
        <v>32400</v>
      </c>
    </row>
    <row r="34" spans="2:9" s="104" customFormat="1" ht="15" x14ac:dyDescent="0.2">
      <c r="B34" s="100"/>
      <c r="C34" s="101"/>
      <c r="D34" s="106" t="s">
        <v>8</v>
      </c>
      <c r="E34" s="101">
        <v>1</v>
      </c>
      <c r="F34" s="102">
        <v>0.7</v>
      </c>
      <c r="G34" s="103">
        <v>700</v>
      </c>
      <c r="H34" s="103">
        <f t="shared" si="2"/>
        <v>700</v>
      </c>
      <c r="I34" s="103">
        <f t="shared" si="3"/>
        <v>8400</v>
      </c>
    </row>
    <row r="35" spans="2:9" s="104" customFormat="1" ht="38.25" x14ac:dyDescent="0.2">
      <c r="B35" s="100"/>
      <c r="C35" s="101"/>
      <c r="D35" s="107" t="s">
        <v>202</v>
      </c>
      <c r="E35" s="100">
        <f>SUM(E36:E39)</f>
        <v>9</v>
      </c>
      <c r="F35" s="102"/>
      <c r="G35" s="103"/>
      <c r="H35" s="105">
        <f>SUM(H36:H39)</f>
        <v>10200</v>
      </c>
      <c r="I35" s="105">
        <f t="shared" si="3"/>
        <v>122400</v>
      </c>
    </row>
    <row r="36" spans="2:9" s="104" customFormat="1" ht="15" x14ac:dyDescent="0.2">
      <c r="B36" s="100"/>
      <c r="C36" s="101"/>
      <c r="D36" s="91" t="s">
        <v>14</v>
      </c>
      <c r="E36" s="101">
        <v>1</v>
      </c>
      <c r="F36" s="102">
        <v>2</v>
      </c>
      <c r="G36" s="103">
        <v>2000</v>
      </c>
      <c r="H36" s="103">
        <f t="shared" si="2"/>
        <v>2000</v>
      </c>
      <c r="I36" s="103">
        <f t="shared" si="3"/>
        <v>24000</v>
      </c>
    </row>
    <row r="37" spans="2:9" s="104" customFormat="1" ht="15" x14ac:dyDescent="0.2">
      <c r="B37" s="100"/>
      <c r="C37" s="101"/>
      <c r="D37" s="108" t="s">
        <v>15</v>
      </c>
      <c r="E37" s="101">
        <v>4</v>
      </c>
      <c r="F37" s="102">
        <v>1.2</v>
      </c>
      <c r="G37" s="103">
        <v>1200</v>
      </c>
      <c r="H37" s="103">
        <f t="shared" si="2"/>
        <v>4800</v>
      </c>
      <c r="I37" s="103">
        <f t="shared" si="3"/>
        <v>57600</v>
      </c>
    </row>
    <row r="38" spans="2:9" s="104" customFormat="1" ht="15" x14ac:dyDescent="0.2">
      <c r="B38" s="100"/>
      <c r="C38" s="101"/>
      <c r="D38" s="109" t="s">
        <v>7</v>
      </c>
      <c r="E38" s="101">
        <v>3</v>
      </c>
      <c r="F38" s="102">
        <v>0.9</v>
      </c>
      <c r="G38" s="103">
        <v>900</v>
      </c>
      <c r="H38" s="103">
        <f t="shared" si="2"/>
        <v>2700</v>
      </c>
      <c r="I38" s="103">
        <f t="shared" si="3"/>
        <v>32400</v>
      </c>
    </row>
    <row r="39" spans="2:9" s="104" customFormat="1" ht="15" x14ac:dyDescent="0.2">
      <c r="B39" s="100"/>
      <c r="C39" s="101"/>
      <c r="D39" s="110" t="s">
        <v>8</v>
      </c>
      <c r="E39" s="101">
        <v>1</v>
      </c>
      <c r="F39" s="102">
        <v>0.7</v>
      </c>
      <c r="G39" s="103">
        <v>700</v>
      </c>
      <c r="H39" s="103">
        <f t="shared" si="2"/>
        <v>700</v>
      </c>
      <c r="I39" s="103">
        <f t="shared" si="3"/>
        <v>8400</v>
      </c>
    </row>
    <row r="40" spans="2:9" s="104" customFormat="1" ht="15" x14ac:dyDescent="0.2">
      <c r="B40" s="80" t="s">
        <v>121</v>
      </c>
      <c r="C40" s="80"/>
      <c r="D40" s="80" t="s">
        <v>203</v>
      </c>
      <c r="E40" s="80">
        <f>E41+E42+E52</f>
        <v>14</v>
      </c>
      <c r="F40" s="99"/>
      <c r="G40" s="81"/>
      <c r="H40" s="81">
        <f>H41+H42+H52</f>
        <v>22400</v>
      </c>
      <c r="I40" s="81">
        <f>I41+I42+I52</f>
        <v>268800</v>
      </c>
    </row>
    <row r="41" spans="2:9" s="104" customFormat="1" ht="15" x14ac:dyDescent="0.2">
      <c r="B41" s="100"/>
      <c r="C41" s="100"/>
      <c r="D41" s="110" t="s">
        <v>161</v>
      </c>
      <c r="E41" s="101">
        <v>1</v>
      </c>
      <c r="F41" s="102">
        <v>3</v>
      </c>
      <c r="G41" s="103">
        <v>3000</v>
      </c>
      <c r="H41" s="103">
        <f>G41*E41</f>
        <v>3000</v>
      </c>
      <c r="I41" s="103">
        <f>H41*12</f>
        <v>36000</v>
      </c>
    </row>
    <row r="42" spans="2:9" s="104" customFormat="1" ht="15" x14ac:dyDescent="0.2">
      <c r="B42" s="100"/>
      <c r="C42" s="101"/>
      <c r="D42" s="100" t="s">
        <v>204</v>
      </c>
      <c r="E42" s="100">
        <f>SUM(E43:E51)</f>
        <v>10</v>
      </c>
      <c r="F42" s="111"/>
      <c r="G42" s="105"/>
      <c r="H42" s="105">
        <f>SUM(H43:H51)</f>
        <v>13900</v>
      </c>
      <c r="I42" s="105">
        <f>H42*12</f>
        <v>166800</v>
      </c>
    </row>
    <row r="43" spans="2:9" s="104" customFormat="1" ht="15" x14ac:dyDescent="0.2">
      <c r="B43" s="100"/>
      <c r="C43" s="101"/>
      <c r="D43" s="91" t="s">
        <v>14</v>
      </c>
      <c r="E43" s="101">
        <v>1</v>
      </c>
      <c r="F43" s="102">
        <v>2</v>
      </c>
      <c r="G43" s="103">
        <v>2500</v>
      </c>
      <c r="H43" s="103">
        <f>E43*G43</f>
        <v>2500</v>
      </c>
      <c r="I43" s="103">
        <f>H43*12</f>
        <v>30000</v>
      </c>
    </row>
    <row r="44" spans="2:9" s="104" customFormat="1" ht="15" x14ac:dyDescent="0.2">
      <c r="B44" s="100"/>
      <c r="C44" s="101"/>
      <c r="D44" s="110" t="s">
        <v>205</v>
      </c>
      <c r="E44" s="101">
        <v>2</v>
      </c>
      <c r="F44" s="102">
        <v>1.3</v>
      </c>
      <c r="G44" s="103">
        <v>1500</v>
      </c>
      <c r="H44" s="103">
        <f t="shared" ref="H44:H54" si="4">E44*G44</f>
        <v>3000</v>
      </c>
      <c r="I44" s="103">
        <f t="shared" ref="I44:I54" si="5">H44*12</f>
        <v>36000</v>
      </c>
    </row>
    <row r="45" spans="2:9" s="104" customFormat="1" ht="15" x14ac:dyDescent="0.2">
      <c r="B45" s="100"/>
      <c r="C45" s="97" t="s">
        <v>206</v>
      </c>
      <c r="D45" s="110" t="s">
        <v>7</v>
      </c>
      <c r="E45" s="101">
        <v>1</v>
      </c>
      <c r="F45" s="102">
        <v>1.2</v>
      </c>
      <c r="G45" s="103">
        <v>1200</v>
      </c>
      <c r="H45" s="103">
        <f t="shared" si="4"/>
        <v>1200</v>
      </c>
      <c r="I45" s="103">
        <f t="shared" si="5"/>
        <v>14400</v>
      </c>
    </row>
    <row r="46" spans="2:9" s="104" customFormat="1" ht="15" x14ac:dyDescent="0.2">
      <c r="B46" s="100"/>
      <c r="C46" s="97" t="s">
        <v>207</v>
      </c>
      <c r="D46" s="110" t="s">
        <v>7</v>
      </c>
      <c r="E46" s="101">
        <v>1</v>
      </c>
      <c r="F46" s="102">
        <v>1.2</v>
      </c>
      <c r="G46" s="103">
        <v>1200</v>
      </c>
      <c r="H46" s="103">
        <f t="shared" si="4"/>
        <v>1200</v>
      </c>
      <c r="I46" s="103">
        <f t="shared" si="5"/>
        <v>14400</v>
      </c>
    </row>
    <row r="47" spans="2:9" s="104" customFormat="1" ht="15" x14ac:dyDescent="0.2">
      <c r="B47" s="100"/>
      <c r="C47" s="97" t="s">
        <v>208</v>
      </c>
      <c r="D47" s="110" t="s">
        <v>7</v>
      </c>
      <c r="E47" s="101">
        <v>1</v>
      </c>
      <c r="F47" s="102">
        <v>1.2</v>
      </c>
      <c r="G47" s="103">
        <v>1200</v>
      </c>
      <c r="H47" s="103">
        <f t="shared" si="4"/>
        <v>1200</v>
      </c>
      <c r="I47" s="103">
        <f t="shared" si="5"/>
        <v>14400</v>
      </c>
    </row>
    <row r="48" spans="2:9" s="104" customFormat="1" ht="15" x14ac:dyDescent="0.2">
      <c r="B48" s="100"/>
      <c r="C48" s="97" t="s">
        <v>209</v>
      </c>
      <c r="D48" s="110" t="s">
        <v>7</v>
      </c>
      <c r="E48" s="101">
        <v>1</v>
      </c>
      <c r="F48" s="102">
        <v>1.2</v>
      </c>
      <c r="G48" s="103">
        <v>1200</v>
      </c>
      <c r="H48" s="103">
        <f t="shared" si="4"/>
        <v>1200</v>
      </c>
      <c r="I48" s="103">
        <f t="shared" si="5"/>
        <v>14400</v>
      </c>
    </row>
    <row r="49" spans="2:9" s="104" customFormat="1" ht="30" x14ac:dyDescent="0.2">
      <c r="B49" s="100"/>
      <c r="C49" s="98" t="s">
        <v>210</v>
      </c>
      <c r="D49" s="110" t="s">
        <v>7</v>
      </c>
      <c r="E49" s="101">
        <v>1</v>
      </c>
      <c r="F49" s="102">
        <v>1.2</v>
      </c>
      <c r="G49" s="103">
        <v>1200</v>
      </c>
      <c r="H49" s="103">
        <f t="shared" si="4"/>
        <v>1200</v>
      </c>
      <c r="I49" s="103">
        <f t="shared" si="5"/>
        <v>14400</v>
      </c>
    </row>
    <row r="50" spans="2:9" s="104" customFormat="1" ht="15" x14ac:dyDescent="0.2">
      <c r="B50" s="100"/>
      <c r="C50" s="97" t="s">
        <v>211</v>
      </c>
      <c r="D50" s="110" t="s">
        <v>7</v>
      </c>
      <c r="E50" s="101">
        <v>1</v>
      </c>
      <c r="F50" s="102">
        <v>1.2</v>
      </c>
      <c r="G50" s="103">
        <v>1200</v>
      </c>
      <c r="H50" s="103">
        <f t="shared" si="4"/>
        <v>1200</v>
      </c>
      <c r="I50" s="103">
        <f t="shared" si="5"/>
        <v>14400</v>
      </c>
    </row>
    <row r="51" spans="2:9" s="104" customFormat="1" ht="15" x14ac:dyDescent="0.2">
      <c r="B51" s="100"/>
      <c r="C51" s="97" t="s">
        <v>212</v>
      </c>
      <c r="D51" s="110" t="s">
        <v>7</v>
      </c>
      <c r="E51" s="101">
        <v>1</v>
      </c>
      <c r="F51" s="102">
        <v>1.2</v>
      </c>
      <c r="G51" s="103">
        <v>1200</v>
      </c>
      <c r="H51" s="103">
        <f t="shared" si="4"/>
        <v>1200</v>
      </c>
      <c r="I51" s="103">
        <f t="shared" si="5"/>
        <v>14400</v>
      </c>
    </row>
    <row r="52" spans="2:9" s="104" customFormat="1" ht="30" x14ac:dyDescent="0.2">
      <c r="B52" s="100"/>
      <c r="C52" s="101"/>
      <c r="D52" s="100" t="s">
        <v>213</v>
      </c>
      <c r="E52" s="100">
        <f>SUM(E53:E54)</f>
        <v>3</v>
      </c>
      <c r="F52" s="102"/>
      <c r="G52" s="103"/>
      <c r="H52" s="105">
        <f>SUM(H53:H54)</f>
        <v>5500</v>
      </c>
      <c r="I52" s="105">
        <f t="shared" si="5"/>
        <v>66000</v>
      </c>
    </row>
    <row r="53" spans="2:9" s="104" customFormat="1" ht="15" x14ac:dyDescent="0.2">
      <c r="B53" s="100"/>
      <c r="C53" s="101"/>
      <c r="D53" s="91" t="s">
        <v>14</v>
      </c>
      <c r="E53" s="101">
        <v>1</v>
      </c>
      <c r="F53" s="102">
        <v>2.5</v>
      </c>
      <c r="G53" s="103">
        <v>2500</v>
      </c>
      <c r="H53" s="103">
        <f t="shared" si="4"/>
        <v>2500</v>
      </c>
      <c r="I53" s="103">
        <f t="shared" si="5"/>
        <v>30000</v>
      </c>
    </row>
    <row r="54" spans="2:9" s="104" customFormat="1" ht="15" x14ac:dyDescent="0.2">
      <c r="B54" s="100"/>
      <c r="C54" s="101"/>
      <c r="D54" s="110" t="s">
        <v>205</v>
      </c>
      <c r="E54" s="101">
        <v>2</v>
      </c>
      <c r="F54" s="102">
        <v>1.5</v>
      </c>
      <c r="G54" s="103">
        <v>1500</v>
      </c>
      <c r="H54" s="103">
        <f t="shared" si="4"/>
        <v>3000</v>
      </c>
      <c r="I54" s="103">
        <f t="shared" si="5"/>
        <v>36000</v>
      </c>
    </row>
    <row r="55" spans="2:9" s="104" customFormat="1" ht="15" x14ac:dyDescent="0.2">
      <c r="B55" s="100"/>
      <c r="C55" s="101"/>
      <c r="D55" s="101"/>
      <c r="E55" s="100"/>
      <c r="F55" s="100"/>
      <c r="G55" s="105"/>
      <c r="H55" s="105"/>
      <c r="I55" s="105"/>
    </row>
  </sheetData>
  <mergeCells count="1">
    <mergeCell ref="B4:I4"/>
  </mergeCells>
  <pageMargins left="0.7" right="0.7" top="0.75" bottom="0.75" header="0.3" footer="0.3"/>
  <pageSetup paperSize="9" scale="5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L274"/>
  <sheetViews>
    <sheetView view="pageBreakPreview" topLeftCell="A34" zoomScaleNormal="100" zoomScaleSheetLayoutView="100" workbookViewId="0">
      <selection activeCell="F63" sqref="F63"/>
    </sheetView>
  </sheetViews>
  <sheetFormatPr defaultRowHeight="12" x14ac:dyDescent="0.2"/>
  <cols>
    <col min="1" max="1" width="3.140625" style="112" customWidth="1"/>
    <col min="2" max="2" width="6.28515625" style="112" customWidth="1"/>
    <col min="3" max="3" width="39.5703125" style="112" customWidth="1"/>
    <col min="4" max="8" width="15" style="113" customWidth="1"/>
    <col min="9" max="16384" width="9.140625" style="112"/>
  </cols>
  <sheetData>
    <row r="3" spans="2:12" ht="18" customHeight="1" x14ac:dyDescent="0.2"/>
    <row r="4" spans="2:12" ht="63.75" customHeight="1" x14ac:dyDescent="0.2">
      <c r="B4" s="258" t="s">
        <v>234</v>
      </c>
      <c r="C4" s="258"/>
      <c r="D4" s="258"/>
      <c r="E4" s="258"/>
      <c r="F4" s="258"/>
      <c r="G4" s="258"/>
      <c r="H4" s="258"/>
    </row>
    <row r="5" spans="2:12" ht="63.75" customHeight="1" x14ac:dyDescent="0.2">
      <c r="B5" s="114"/>
      <c r="C5" s="114"/>
      <c r="D5" s="259" t="s">
        <v>235</v>
      </c>
      <c r="E5" s="260"/>
      <c r="F5" s="260"/>
      <c r="G5" s="260"/>
      <c r="H5" s="261"/>
    </row>
    <row r="6" spans="2:12" s="113" customFormat="1" ht="108" customHeight="1" x14ac:dyDescent="0.2">
      <c r="B6" s="114" t="s">
        <v>117</v>
      </c>
      <c r="C6" s="115" t="s">
        <v>181</v>
      </c>
      <c r="D6" s="115" t="s">
        <v>236</v>
      </c>
      <c r="E6" s="115" t="s">
        <v>112</v>
      </c>
      <c r="F6" s="115" t="s">
        <v>237</v>
      </c>
      <c r="G6" s="115" t="s">
        <v>183</v>
      </c>
      <c r="H6" s="115" t="s">
        <v>238</v>
      </c>
    </row>
    <row r="7" spans="2:12" s="113" customFormat="1" ht="29.25" customHeight="1" x14ac:dyDescent="0.2">
      <c r="B7" s="114"/>
      <c r="C7" s="115" t="s">
        <v>9</v>
      </c>
      <c r="D7" s="115">
        <f>D8+D12+D16+D21+D25+D29+D32+D42+D52+D69+D91+D121+D134+D145+D168+D189+D206+D221+D238+D257+D274</f>
        <v>371</v>
      </c>
      <c r="E7" s="115"/>
      <c r="F7" s="115"/>
      <c r="G7" s="115">
        <f>G8+G12+G16+G21+G25+G29+G32+G42+G52+G69+G91+G121+G134+G145+G168+G189+G206+G221+G238+G257+G274</f>
        <v>357700</v>
      </c>
      <c r="H7" s="115">
        <f>H8+H12+H16+H21+H25+H29+H32+H42+H52+H69+H91+H121+H134+H145+H168+H189+H206+H221+H238+H257+H274</f>
        <v>4292400</v>
      </c>
      <c r="J7" s="116"/>
      <c r="K7" s="116"/>
      <c r="L7" s="116"/>
    </row>
    <row r="8" spans="2:12" s="113" customFormat="1" ht="22.5" customHeight="1" x14ac:dyDescent="0.2">
      <c r="B8" s="117"/>
      <c r="C8" s="117" t="s">
        <v>185</v>
      </c>
      <c r="D8" s="117">
        <f>SUM(D9:D11)</f>
        <v>5</v>
      </c>
      <c r="E8" s="117"/>
      <c r="F8" s="117"/>
      <c r="G8" s="117">
        <f>SUM(G9:G11)</f>
        <v>19450</v>
      </c>
      <c r="H8" s="117">
        <f>SUM(H9:H11)</f>
        <v>233400</v>
      </c>
    </row>
    <row r="9" spans="2:12" ht="15" x14ac:dyDescent="0.2">
      <c r="B9" s="118"/>
      <c r="C9" s="119" t="s">
        <v>186</v>
      </c>
      <c r="D9" s="120">
        <v>1</v>
      </c>
      <c r="E9" s="120"/>
      <c r="F9" s="120">
        <v>5400</v>
      </c>
      <c r="G9" s="120">
        <f>D9*F9</f>
        <v>5400</v>
      </c>
      <c r="H9" s="120">
        <f>G9*12</f>
        <v>64800</v>
      </c>
    </row>
    <row r="10" spans="2:12" ht="15" x14ac:dyDescent="0.2">
      <c r="B10" s="118"/>
      <c r="C10" s="119" t="s">
        <v>13</v>
      </c>
      <c r="D10" s="120">
        <v>3</v>
      </c>
      <c r="E10" s="120"/>
      <c r="F10" s="120">
        <v>4000</v>
      </c>
      <c r="G10" s="120">
        <f>D10*F10</f>
        <v>12000</v>
      </c>
      <c r="H10" s="120">
        <f>G10*12</f>
        <v>144000</v>
      </c>
    </row>
    <row r="11" spans="2:12" ht="15" x14ac:dyDescent="0.2">
      <c r="B11" s="118"/>
      <c r="C11" s="119" t="s">
        <v>156</v>
      </c>
      <c r="D11" s="120">
        <v>1</v>
      </c>
      <c r="E11" s="120"/>
      <c r="F11" s="120">
        <v>2050</v>
      </c>
      <c r="G11" s="120">
        <f>D11*F11</f>
        <v>2050</v>
      </c>
      <c r="H11" s="120">
        <f>G11*12</f>
        <v>24600</v>
      </c>
    </row>
    <row r="12" spans="2:12" s="121" customFormat="1" ht="30" x14ac:dyDescent="0.2">
      <c r="B12" s="117" t="s">
        <v>118</v>
      </c>
      <c r="C12" s="117" t="s">
        <v>239</v>
      </c>
      <c r="D12" s="117">
        <f>SUM(D13:D15)</f>
        <v>5</v>
      </c>
      <c r="E12" s="117"/>
      <c r="F12" s="117"/>
      <c r="G12" s="117">
        <f>SUM(G13:G15)</f>
        <v>7600</v>
      </c>
      <c r="H12" s="117">
        <f>SUM(H13:H15)</f>
        <v>91200</v>
      </c>
    </row>
    <row r="13" spans="2:12" ht="15" x14ac:dyDescent="0.2">
      <c r="B13" s="122"/>
      <c r="C13" s="123" t="s">
        <v>14</v>
      </c>
      <c r="D13" s="124">
        <v>1</v>
      </c>
      <c r="E13" s="125">
        <v>2.5</v>
      </c>
      <c r="F13" s="124">
        <f>E13*1000</f>
        <v>2500</v>
      </c>
      <c r="G13" s="124">
        <f>D13*F13</f>
        <v>2500</v>
      </c>
      <c r="H13" s="124">
        <f>G13*12</f>
        <v>30000</v>
      </c>
    </row>
    <row r="14" spans="2:12" ht="15" x14ac:dyDescent="0.2">
      <c r="B14" s="122"/>
      <c r="C14" s="123" t="s">
        <v>15</v>
      </c>
      <c r="D14" s="124">
        <v>3</v>
      </c>
      <c r="E14" s="124">
        <v>1.3</v>
      </c>
      <c r="F14" s="124">
        <f>E14*1000</f>
        <v>1300</v>
      </c>
      <c r="G14" s="124">
        <f>D14*F14</f>
        <v>3900</v>
      </c>
      <c r="H14" s="124">
        <f>G14*12</f>
        <v>46800</v>
      </c>
    </row>
    <row r="15" spans="2:12" ht="15" x14ac:dyDescent="0.2">
      <c r="B15" s="122"/>
      <c r="C15" s="123" t="s">
        <v>7</v>
      </c>
      <c r="D15" s="124">
        <v>1</v>
      </c>
      <c r="E15" s="124">
        <v>1.2</v>
      </c>
      <c r="F15" s="124">
        <f>E15*1000</f>
        <v>1200</v>
      </c>
      <c r="G15" s="124">
        <f>D15*F15</f>
        <v>1200</v>
      </c>
      <c r="H15" s="124">
        <f>G15*12</f>
        <v>14400</v>
      </c>
    </row>
    <row r="16" spans="2:12" s="121" customFormat="1" ht="30" x14ac:dyDescent="0.2">
      <c r="B16" s="117" t="s">
        <v>119</v>
      </c>
      <c r="C16" s="117" t="s">
        <v>240</v>
      </c>
      <c r="D16" s="117">
        <f>SUM(D17:D20)</f>
        <v>8</v>
      </c>
      <c r="E16" s="117"/>
      <c r="F16" s="117"/>
      <c r="G16" s="117">
        <f>SUM(G17:G20)</f>
        <v>10200</v>
      </c>
      <c r="H16" s="117">
        <f>SUM(H17:H20)</f>
        <v>122400</v>
      </c>
    </row>
    <row r="17" spans="2:8" ht="15" x14ac:dyDescent="0.2">
      <c r="B17" s="122"/>
      <c r="C17" s="123"/>
      <c r="D17" s="124">
        <v>1</v>
      </c>
      <c r="E17" s="124">
        <v>2.5</v>
      </c>
      <c r="F17" s="124">
        <f>E17*1000</f>
        <v>2500</v>
      </c>
      <c r="G17" s="124">
        <f>D17*F17</f>
        <v>2500</v>
      </c>
      <c r="H17" s="124">
        <f>G17*12</f>
        <v>30000</v>
      </c>
    </row>
    <row r="18" spans="2:8" s="126" customFormat="1" ht="20.25" customHeight="1" x14ac:dyDescent="0.2">
      <c r="B18" s="122"/>
      <c r="C18" s="123" t="s">
        <v>15</v>
      </c>
      <c r="D18" s="124">
        <v>2</v>
      </c>
      <c r="E18" s="124">
        <v>1.3</v>
      </c>
      <c r="F18" s="124">
        <f>E18*1000</f>
        <v>1300</v>
      </c>
      <c r="G18" s="124">
        <f>D18*F18</f>
        <v>2600</v>
      </c>
      <c r="H18" s="124">
        <f>G18*12</f>
        <v>31200</v>
      </c>
    </row>
    <row r="19" spans="2:8" s="126" customFormat="1" ht="20.25" customHeight="1" x14ac:dyDescent="0.2">
      <c r="B19" s="122"/>
      <c r="C19" s="123" t="s">
        <v>7</v>
      </c>
      <c r="D19" s="124">
        <v>2</v>
      </c>
      <c r="E19" s="124">
        <v>1.2</v>
      </c>
      <c r="F19" s="124">
        <f>E19*1000</f>
        <v>1200</v>
      </c>
      <c r="G19" s="124">
        <f>D19*F19</f>
        <v>2400</v>
      </c>
      <c r="H19" s="124">
        <f t="shared" ref="H19" si="0">G19*12</f>
        <v>28800</v>
      </c>
    </row>
    <row r="20" spans="2:8" ht="15" x14ac:dyDescent="0.2">
      <c r="B20" s="122"/>
      <c r="C20" s="123" t="s">
        <v>8</v>
      </c>
      <c r="D20" s="124">
        <v>3</v>
      </c>
      <c r="E20" s="125">
        <v>0.9</v>
      </c>
      <c r="F20" s="124">
        <f>E20*1000</f>
        <v>900</v>
      </c>
      <c r="G20" s="124">
        <f>D20*F20</f>
        <v>2700</v>
      </c>
      <c r="H20" s="124">
        <f>G20*12</f>
        <v>32400</v>
      </c>
    </row>
    <row r="21" spans="2:8" s="127" customFormat="1" ht="45" x14ac:dyDescent="0.2">
      <c r="B21" s="117" t="s">
        <v>120</v>
      </c>
      <c r="C21" s="117" t="s">
        <v>241</v>
      </c>
      <c r="D21" s="117">
        <f>SUM(D22:D24)</f>
        <v>0</v>
      </c>
      <c r="E21" s="117"/>
      <c r="F21" s="117"/>
      <c r="G21" s="117">
        <f>SUM(G22:G24)</f>
        <v>0</v>
      </c>
      <c r="H21" s="117">
        <f>SUM(H22:H24)</f>
        <v>0</v>
      </c>
    </row>
    <row r="22" spans="2:8" s="127" customFormat="1" ht="15" x14ac:dyDescent="0.2">
      <c r="B22" s="122"/>
      <c r="C22" s="123" t="s">
        <v>14</v>
      </c>
      <c r="D22" s="124">
        <v>0</v>
      </c>
      <c r="E22" s="124">
        <v>2.2000000000000002</v>
      </c>
      <c r="F22" s="124">
        <f>E22*1000</f>
        <v>2200</v>
      </c>
      <c r="G22" s="124">
        <f>D22*F22</f>
        <v>0</v>
      </c>
      <c r="H22" s="124">
        <f>G22*12</f>
        <v>0</v>
      </c>
    </row>
    <row r="23" spans="2:8" s="127" customFormat="1" ht="15" x14ac:dyDescent="0.2">
      <c r="B23" s="122"/>
      <c r="C23" s="123" t="s">
        <v>7</v>
      </c>
      <c r="D23" s="124"/>
      <c r="E23" s="124">
        <v>1.3</v>
      </c>
      <c r="F23" s="124">
        <f>E23*1000</f>
        <v>1300</v>
      </c>
      <c r="G23" s="124">
        <f>D23*F23</f>
        <v>0</v>
      </c>
      <c r="H23" s="124">
        <f>G23*12</f>
        <v>0</v>
      </c>
    </row>
    <row r="24" spans="2:8" s="127" customFormat="1" ht="15" x14ac:dyDescent="0.2">
      <c r="B24" s="122"/>
      <c r="C24" s="123" t="s">
        <v>8</v>
      </c>
      <c r="D24" s="124"/>
      <c r="E24" s="125">
        <v>1</v>
      </c>
      <c r="F24" s="124">
        <f>E24*1000</f>
        <v>1000</v>
      </c>
      <c r="G24" s="124">
        <f>D24*F24</f>
        <v>0</v>
      </c>
      <c r="H24" s="124">
        <f>G24*12</f>
        <v>0</v>
      </c>
    </row>
    <row r="25" spans="2:8" s="127" customFormat="1" ht="30" x14ac:dyDescent="0.2">
      <c r="B25" s="117" t="s">
        <v>121</v>
      </c>
      <c r="C25" s="117" t="s">
        <v>242</v>
      </c>
      <c r="D25" s="117">
        <f t="shared" ref="D25:G25" si="1">SUM(D26:D28)</f>
        <v>6</v>
      </c>
      <c r="E25" s="117"/>
      <c r="F25" s="117"/>
      <c r="G25" s="117">
        <f t="shared" si="1"/>
        <v>6550</v>
      </c>
      <c r="H25" s="117">
        <f>SUM(H26:H28)</f>
        <v>78600</v>
      </c>
    </row>
    <row r="26" spans="2:8" s="127" customFormat="1" ht="15" x14ac:dyDescent="0.2">
      <c r="B26" s="122"/>
      <c r="C26" s="123" t="s">
        <v>169</v>
      </c>
      <c r="D26" s="124">
        <v>1</v>
      </c>
      <c r="E26" s="125">
        <v>2</v>
      </c>
      <c r="F26" s="124">
        <f>E26*1000</f>
        <v>2000</v>
      </c>
      <c r="G26" s="124">
        <f>D26*F26</f>
        <v>2000</v>
      </c>
      <c r="H26" s="124">
        <f t="shared" ref="H26:H31" si="2">G26*12</f>
        <v>24000</v>
      </c>
    </row>
    <row r="27" spans="2:8" s="127" customFormat="1" ht="15" x14ac:dyDescent="0.2">
      <c r="B27" s="122"/>
      <c r="C27" s="123" t="s">
        <v>243</v>
      </c>
      <c r="D27" s="124">
        <v>1</v>
      </c>
      <c r="E27" s="124">
        <v>1.1499999999999999</v>
      </c>
      <c r="F27" s="124">
        <f>E27*1000</f>
        <v>1150</v>
      </c>
      <c r="G27" s="124">
        <f>D27*F27</f>
        <v>1150</v>
      </c>
      <c r="H27" s="124">
        <f t="shared" si="2"/>
        <v>13800</v>
      </c>
    </row>
    <row r="28" spans="2:8" s="127" customFormat="1" ht="15" x14ac:dyDescent="0.2">
      <c r="B28" s="122"/>
      <c r="C28" s="123" t="s">
        <v>8</v>
      </c>
      <c r="D28" s="124">
        <v>4</v>
      </c>
      <c r="E28" s="128">
        <v>0.85</v>
      </c>
      <c r="F28" s="124">
        <f>E28*1000</f>
        <v>850</v>
      </c>
      <c r="G28" s="124">
        <f>D28*F28</f>
        <v>3400</v>
      </c>
      <c r="H28" s="124">
        <f t="shared" si="2"/>
        <v>40800</v>
      </c>
    </row>
    <row r="29" spans="2:8" s="127" customFormat="1" ht="30" x14ac:dyDescent="0.2">
      <c r="B29" s="117" t="s">
        <v>122</v>
      </c>
      <c r="C29" s="117" t="s">
        <v>244</v>
      </c>
      <c r="D29" s="117">
        <f t="shared" ref="D29:G29" si="3">SUM(D30:D31)</f>
        <v>2</v>
      </c>
      <c r="E29" s="117"/>
      <c r="F29" s="117"/>
      <c r="G29" s="117">
        <f t="shared" si="3"/>
        <v>3000</v>
      </c>
      <c r="H29" s="117">
        <f>SUM(H30:H31)</f>
        <v>36000</v>
      </c>
    </row>
    <row r="30" spans="2:8" s="130" customFormat="1" ht="15" x14ac:dyDescent="0.2">
      <c r="B30" s="129"/>
      <c r="C30" s="123" t="s">
        <v>14</v>
      </c>
      <c r="D30" s="124">
        <v>1</v>
      </c>
      <c r="E30" s="125">
        <v>2</v>
      </c>
      <c r="F30" s="124">
        <f>E30*1000</f>
        <v>2000</v>
      </c>
      <c r="G30" s="124">
        <f>D30*F30</f>
        <v>2000</v>
      </c>
      <c r="H30" s="124">
        <f t="shared" si="2"/>
        <v>24000</v>
      </c>
    </row>
    <row r="31" spans="2:8" s="130" customFormat="1" ht="15" x14ac:dyDescent="0.2">
      <c r="B31" s="129"/>
      <c r="C31" s="123" t="s">
        <v>7</v>
      </c>
      <c r="D31" s="124">
        <v>1</v>
      </c>
      <c r="E31" s="125">
        <v>1</v>
      </c>
      <c r="F31" s="124">
        <f>E31*1000</f>
        <v>1000</v>
      </c>
      <c r="G31" s="124">
        <f>D31*F31</f>
        <v>1000</v>
      </c>
      <c r="H31" s="124">
        <f t="shared" si="2"/>
        <v>12000</v>
      </c>
    </row>
    <row r="32" spans="2:8" s="130" customFormat="1" ht="30" x14ac:dyDescent="0.2">
      <c r="B32" s="117" t="s">
        <v>123</v>
      </c>
      <c r="C32" s="117" t="s">
        <v>245</v>
      </c>
      <c r="D32" s="117">
        <f t="shared" ref="D32:G32" si="4">D33+D34+D38</f>
        <v>16</v>
      </c>
      <c r="E32" s="117"/>
      <c r="F32" s="117"/>
      <c r="G32" s="117">
        <f t="shared" si="4"/>
        <v>19950</v>
      </c>
      <c r="H32" s="117">
        <f>H33+H34+H38</f>
        <v>239400</v>
      </c>
    </row>
    <row r="33" spans="2:8" s="130" customFormat="1" ht="15" x14ac:dyDescent="0.2">
      <c r="B33" s="129"/>
      <c r="C33" s="123" t="s">
        <v>161</v>
      </c>
      <c r="D33" s="124">
        <v>1</v>
      </c>
      <c r="E33" s="124">
        <v>2.8</v>
      </c>
      <c r="F33" s="124">
        <f>E33*1000</f>
        <v>2800</v>
      </c>
      <c r="G33" s="124">
        <f>D33*F33</f>
        <v>2800</v>
      </c>
      <c r="H33" s="124">
        <f>G33*12</f>
        <v>33600</v>
      </c>
    </row>
    <row r="34" spans="2:8" s="130" customFormat="1" ht="30" x14ac:dyDescent="0.2">
      <c r="B34" s="129"/>
      <c r="C34" s="129" t="s">
        <v>246</v>
      </c>
      <c r="D34" s="129">
        <f t="shared" ref="D34:G34" si="5">SUM(D35:D37)</f>
        <v>9</v>
      </c>
      <c r="E34" s="129"/>
      <c r="F34" s="129"/>
      <c r="G34" s="129">
        <f t="shared" si="5"/>
        <v>10300</v>
      </c>
      <c r="H34" s="129">
        <f>SUM(H35:H37)</f>
        <v>123600</v>
      </c>
    </row>
    <row r="35" spans="2:8" s="130" customFormat="1" ht="15" x14ac:dyDescent="0.2">
      <c r="B35" s="129"/>
      <c r="C35" s="123" t="s">
        <v>14</v>
      </c>
      <c r="D35" s="124">
        <v>1</v>
      </c>
      <c r="E35" s="125">
        <v>2</v>
      </c>
      <c r="F35" s="124">
        <f>E35*1000</f>
        <v>2000</v>
      </c>
      <c r="G35" s="124">
        <f>D35*F35</f>
        <v>2000</v>
      </c>
      <c r="H35" s="124">
        <f>G35*12</f>
        <v>24000</v>
      </c>
    </row>
    <row r="36" spans="2:8" s="130" customFormat="1" ht="15" x14ac:dyDescent="0.2">
      <c r="B36" s="129"/>
      <c r="C36" s="123" t="s">
        <v>15</v>
      </c>
      <c r="D36" s="124">
        <v>5</v>
      </c>
      <c r="E36" s="124">
        <v>1.1499999999999999</v>
      </c>
      <c r="F36" s="124">
        <f>E36*1000</f>
        <v>1150</v>
      </c>
      <c r="G36" s="124">
        <f t="shared" ref="G36:G37" si="6">D36*F36</f>
        <v>5750</v>
      </c>
      <c r="H36" s="124">
        <f t="shared" ref="H36:H37" si="7">G36*12</f>
        <v>69000</v>
      </c>
    </row>
    <row r="37" spans="2:8" s="130" customFormat="1" ht="15" x14ac:dyDescent="0.2">
      <c r="B37" s="129"/>
      <c r="C37" s="123" t="s">
        <v>8</v>
      </c>
      <c r="D37" s="124">
        <v>3</v>
      </c>
      <c r="E37" s="128">
        <v>0.85</v>
      </c>
      <c r="F37" s="124">
        <f>E37*1000</f>
        <v>850</v>
      </c>
      <c r="G37" s="124">
        <f t="shared" si="6"/>
        <v>2550</v>
      </c>
      <c r="H37" s="124">
        <f t="shared" si="7"/>
        <v>30600</v>
      </c>
    </row>
    <row r="38" spans="2:8" s="130" customFormat="1" ht="54" customHeight="1" x14ac:dyDescent="0.2">
      <c r="B38" s="129"/>
      <c r="C38" s="129" t="s">
        <v>247</v>
      </c>
      <c r="D38" s="129">
        <f t="shared" ref="D38:G38" si="8">SUM(D39:D41)</f>
        <v>6</v>
      </c>
      <c r="E38" s="129"/>
      <c r="F38" s="129"/>
      <c r="G38" s="129">
        <f t="shared" si="8"/>
        <v>6850</v>
      </c>
      <c r="H38" s="129">
        <f>SUM(H39:H41)</f>
        <v>82200</v>
      </c>
    </row>
    <row r="39" spans="2:8" s="130" customFormat="1" ht="15" x14ac:dyDescent="0.2">
      <c r="B39" s="129"/>
      <c r="C39" s="123" t="s">
        <v>14</v>
      </c>
      <c r="D39" s="124">
        <v>1</v>
      </c>
      <c r="E39" s="125">
        <v>2</v>
      </c>
      <c r="F39" s="124">
        <f>E39*1000</f>
        <v>2000</v>
      </c>
      <c r="G39" s="124">
        <f>D39*F39</f>
        <v>2000</v>
      </c>
      <c r="H39" s="124">
        <f>G39*12</f>
        <v>24000</v>
      </c>
    </row>
    <row r="40" spans="2:8" s="130" customFormat="1" ht="15" x14ac:dyDescent="0.2">
      <c r="B40" s="129"/>
      <c r="C40" s="123" t="s">
        <v>243</v>
      </c>
      <c r="D40" s="124">
        <v>2</v>
      </c>
      <c r="E40" s="124">
        <v>1.1499999999999999</v>
      </c>
      <c r="F40" s="124">
        <f>E40*1000</f>
        <v>1150</v>
      </c>
      <c r="G40" s="124">
        <f t="shared" ref="G40:G41" si="9">D40*F40</f>
        <v>2300</v>
      </c>
      <c r="H40" s="124">
        <f t="shared" ref="H40:H41" si="10">G40*12</f>
        <v>27600</v>
      </c>
    </row>
    <row r="41" spans="2:8" s="130" customFormat="1" ht="15" x14ac:dyDescent="0.2">
      <c r="B41" s="129"/>
      <c r="C41" s="123" t="s">
        <v>248</v>
      </c>
      <c r="D41" s="124">
        <v>3</v>
      </c>
      <c r="E41" s="128">
        <v>0.85</v>
      </c>
      <c r="F41" s="124">
        <f>E41*1000</f>
        <v>850</v>
      </c>
      <c r="G41" s="124">
        <f t="shared" si="9"/>
        <v>2550</v>
      </c>
      <c r="H41" s="124">
        <f t="shared" si="10"/>
        <v>30600</v>
      </c>
    </row>
    <row r="42" spans="2:8" ht="15" x14ac:dyDescent="0.2">
      <c r="B42" s="117" t="s">
        <v>124</v>
      </c>
      <c r="C42" s="117" t="s">
        <v>17</v>
      </c>
      <c r="D42" s="117">
        <f>D43+D44+D48</f>
        <v>8</v>
      </c>
      <c r="E42" s="117"/>
      <c r="F42" s="117"/>
      <c r="G42" s="117">
        <f>G43+G44+G48</f>
        <v>13400</v>
      </c>
      <c r="H42" s="117">
        <f>H43+H44+H48</f>
        <v>160800</v>
      </c>
    </row>
    <row r="43" spans="2:8" ht="15" x14ac:dyDescent="0.2">
      <c r="B43" s="122"/>
      <c r="C43" s="123" t="s">
        <v>161</v>
      </c>
      <c r="D43" s="124">
        <v>1</v>
      </c>
      <c r="E43" s="125">
        <v>2.8</v>
      </c>
      <c r="F43" s="124">
        <f>E43*1000</f>
        <v>2800</v>
      </c>
      <c r="G43" s="124">
        <f>D43*F43</f>
        <v>2800</v>
      </c>
      <c r="H43" s="124">
        <f>G43*12</f>
        <v>33600</v>
      </c>
    </row>
    <row r="44" spans="2:8" ht="17.25" customHeight="1" x14ac:dyDescent="0.2">
      <c r="B44" s="122"/>
      <c r="C44" s="129" t="s">
        <v>249</v>
      </c>
      <c r="D44" s="129">
        <f>SUM(D45:D47)</f>
        <v>3</v>
      </c>
      <c r="E44" s="129"/>
      <c r="F44" s="129"/>
      <c r="G44" s="129">
        <f>SUM(G45:G47)</f>
        <v>4700</v>
      </c>
      <c r="H44" s="129">
        <f>SUM(H45:H47)</f>
        <v>56400</v>
      </c>
    </row>
    <row r="45" spans="2:8" s="127" customFormat="1" ht="15" x14ac:dyDescent="0.2">
      <c r="B45" s="122"/>
      <c r="C45" s="123" t="s">
        <v>14</v>
      </c>
      <c r="D45" s="124">
        <v>1</v>
      </c>
      <c r="E45" s="124">
        <v>2.2000000000000002</v>
      </c>
      <c r="F45" s="124">
        <f>E45*1000</f>
        <v>2200</v>
      </c>
      <c r="G45" s="124">
        <f>D45*F45</f>
        <v>2200</v>
      </c>
      <c r="H45" s="124">
        <f>G45*12</f>
        <v>26400</v>
      </c>
    </row>
    <row r="46" spans="2:8" ht="15" x14ac:dyDescent="0.2">
      <c r="B46" s="122"/>
      <c r="C46" s="123" t="s">
        <v>15</v>
      </c>
      <c r="D46" s="124">
        <v>1</v>
      </c>
      <c r="E46" s="124">
        <v>1.3</v>
      </c>
      <c r="F46" s="124">
        <f>E46*1000</f>
        <v>1300</v>
      </c>
      <c r="G46" s="124">
        <f>D46*F46</f>
        <v>1300</v>
      </c>
      <c r="H46" s="124">
        <f>G46*12</f>
        <v>15600</v>
      </c>
    </row>
    <row r="47" spans="2:8" ht="15" x14ac:dyDescent="0.2">
      <c r="B47" s="122"/>
      <c r="C47" s="123" t="s">
        <v>7</v>
      </c>
      <c r="D47" s="124">
        <v>1</v>
      </c>
      <c r="E47" s="124">
        <v>1.2</v>
      </c>
      <c r="F47" s="124">
        <f>E47*1000</f>
        <v>1200</v>
      </c>
      <c r="G47" s="124">
        <f>D47*F47</f>
        <v>1200</v>
      </c>
      <c r="H47" s="124">
        <f>G47*12</f>
        <v>14400</v>
      </c>
    </row>
    <row r="48" spans="2:8" ht="30" x14ac:dyDescent="0.2">
      <c r="B48" s="122"/>
      <c r="C48" s="131" t="s">
        <v>250</v>
      </c>
      <c r="D48" s="129">
        <f t="shared" ref="D48:G48" si="11">SUM(D49:D51)</f>
        <v>4</v>
      </c>
      <c r="E48" s="129"/>
      <c r="F48" s="129"/>
      <c r="G48" s="129">
        <f t="shared" si="11"/>
        <v>5900</v>
      </c>
      <c r="H48" s="129">
        <f>SUM(H49:H51)</f>
        <v>70800</v>
      </c>
    </row>
    <row r="49" spans="2:8" s="127" customFormat="1" ht="15" x14ac:dyDescent="0.2">
      <c r="B49" s="122"/>
      <c r="C49" s="132" t="s">
        <v>14</v>
      </c>
      <c r="D49" s="133">
        <v>1</v>
      </c>
      <c r="E49" s="133">
        <v>2.2000000000000002</v>
      </c>
      <c r="F49" s="133">
        <f>E49*1000</f>
        <v>2200</v>
      </c>
      <c r="G49" s="133">
        <f>D49*F49</f>
        <v>2200</v>
      </c>
      <c r="H49" s="133">
        <f>G49*12</f>
        <v>26400</v>
      </c>
    </row>
    <row r="50" spans="2:8" ht="15" x14ac:dyDescent="0.2">
      <c r="B50" s="122"/>
      <c r="C50" s="132" t="s">
        <v>15</v>
      </c>
      <c r="D50" s="133">
        <v>1</v>
      </c>
      <c r="E50" s="133">
        <v>1.3</v>
      </c>
      <c r="F50" s="133">
        <f>E50*1000</f>
        <v>1300</v>
      </c>
      <c r="G50" s="133">
        <f>D50*F50</f>
        <v>1300</v>
      </c>
      <c r="H50" s="133">
        <f>G50*12</f>
        <v>15600</v>
      </c>
    </row>
    <row r="51" spans="2:8" ht="15" x14ac:dyDescent="0.2">
      <c r="B51" s="122"/>
      <c r="C51" s="132" t="s">
        <v>7</v>
      </c>
      <c r="D51" s="133">
        <v>2</v>
      </c>
      <c r="E51" s="133">
        <v>1.2</v>
      </c>
      <c r="F51" s="133">
        <f>E51*1000</f>
        <v>1200</v>
      </c>
      <c r="G51" s="133">
        <f>D51*F51</f>
        <v>2400</v>
      </c>
      <c r="H51" s="133">
        <f>G51*12</f>
        <v>28800</v>
      </c>
    </row>
    <row r="52" spans="2:8" ht="15" x14ac:dyDescent="0.2">
      <c r="B52" s="117" t="s">
        <v>125</v>
      </c>
      <c r="C52" s="117" t="s">
        <v>166</v>
      </c>
      <c r="D52" s="117">
        <f>D53+D54+D58+D64</f>
        <v>16</v>
      </c>
      <c r="E52" s="117"/>
      <c r="F52" s="117"/>
      <c r="G52" s="117">
        <f>G53+G54+G58+G64</f>
        <v>24100</v>
      </c>
      <c r="H52" s="117">
        <f>H53+H54+H58+H64</f>
        <v>289200</v>
      </c>
    </row>
    <row r="53" spans="2:8" s="126" customFormat="1" ht="15" x14ac:dyDescent="0.2">
      <c r="B53" s="122"/>
      <c r="C53" s="123" t="s">
        <v>161</v>
      </c>
      <c r="D53" s="124">
        <v>1</v>
      </c>
      <c r="E53" s="125">
        <v>2.8</v>
      </c>
      <c r="F53" s="124">
        <f>E53*1000</f>
        <v>2800</v>
      </c>
      <c r="G53" s="124">
        <f>D53*F53</f>
        <v>2800</v>
      </c>
      <c r="H53" s="124">
        <f>G53*12</f>
        <v>33600</v>
      </c>
    </row>
    <row r="54" spans="2:8" ht="15" x14ac:dyDescent="0.2">
      <c r="B54" s="134"/>
      <c r="C54" s="129" t="s">
        <v>251</v>
      </c>
      <c r="D54" s="129">
        <f>SUM(D55:D57)</f>
        <v>5</v>
      </c>
      <c r="E54" s="129"/>
      <c r="F54" s="129"/>
      <c r="G54" s="129">
        <f>SUM(G55:G57)</f>
        <v>7300</v>
      </c>
      <c r="H54" s="129">
        <f>SUM(H55:H57)</f>
        <v>87600</v>
      </c>
    </row>
    <row r="55" spans="2:8" ht="15" x14ac:dyDescent="0.2">
      <c r="B55" s="122"/>
      <c r="C55" s="123" t="s">
        <v>14</v>
      </c>
      <c r="D55" s="124">
        <v>1</v>
      </c>
      <c r="E55" s="124">
        <v>2.2000000000000002</v>
      </c>
      <c r="F55" s="124">
        <f>E55*1000</f>
        <v>2200</v>
      </c>
      <c r="G55" s="124">
        <f>D55*F55</f>
        <v>2200</v>
      </c>
      <c r="H55" s="124">
        <f>G55*12</f>
        <v>26400</v>
      </c>
    </row>
    <row r="56" spans="2:8" ht="15" x14ac:dyDescent="0.2">
      <c r="B56" s="122"/>
      <c r="C56" s="123" t="s">
        <v>15</v>
      </c>
      <c r="D56" s="124">
        <v>3</v>
      </c>
      <c r="E56" s="124">
        <v>1.3</v>
      </c>
      <c r="F56" s="124">
        <f>E56*1000</f>
        <v>1300</v>
      </c>
      <c r="G56" s="124">
        <f>D56*F56</f>
        <v>3900</v>
      </c>
      <c r="H56" s="124">
        <f>G56*12</f>
        <v>46800</v>
      </c>
    </row>
    <row r="57" spans="2:8" ht="15" x14ac:dyDescent="0.2">
      <c r="B57" s="122"/>
      <c r="C57" s="123" t="s">
        <v>7</v>
      </c>
      <c r="D57" s="124">
        <v>1</v>
      </c>
      <c r="E57" s="124">
        <v>1.2</v>
      </c>
      <c r="F57" s="124">
        <f>E57*1000</f>
        <v>1200</v>
      </c>
      <c r="G57" s="124">
        <f>D57*F57</f>
        <v>1200</v>
      </c>
      <c r="H57" s="124">
        <f>G57*12</f>
        <v>14400</v>
      </c>
    </row>
    <row r="58" spans="2:8" ht="30" x14ac:dyDescent="0.2">
      <c r="B58" s="134"/>
      <c r="C58" s="129" t="s">
        <v>252</v>
      </c>
      <c r="D58" s="129">
        <f>SUM(D59:D63)</f>
        <v>5</v>
      </c>
      <c r="E58" s="129"/>
      <c r="F58" s="129"/>
      <c r="G58" s="129">
        <f>SUM(G59:G63)</f>
        <v>7300</v>
      </c>
      <c r="H58" s="129">
        <f>SUM(H59:H63)</f>
        <v>87600</v>
      </c>
    </row>
    <row r="59" spans="2:8" ht="15" x14ac:dyDescent="0.2">
      <c r="B59" s="122"/>
      <c r="C59" s="123" t="s">
        <v>14</v>
      </c>
      <c r="D59" s="124">
        <v>1</v>
      </c>
      <c r="E59" s="124">
        <v>2.2000000000000002</v>
      </c>
      <c r="F59" s="124">
        <f>E59*1000</f>
        <v>2200</v>
      </c>
      <c r="G59" s="124">
        <f>D59*F59</f>
        <v>2200</v>
      </c>
      <c r="H59" s="124">
        <f>G59*12</f>
        <v>26400</v>
      </c>
    </row>
    <row r="60" spans="2:8" ht="15" x14ac:dyDescent="0.2">
      <c r="B60" s="122"/>
      <c r="C60" s="123" t="s">
        <v>253</v>
      </c>
      <c r="D60" s="124">
        <v>1</v>
      </c>
      <c r="E60" s="124">
        <v>1.6</v>
      </c>
      <c r="F60" s="124">
        <f>E60*1000</f>
        <v>1600</v>
      </c>
      <c r="G60" s="124">
        <f>D60*F60</f>
        <v>1600</v>
      </c>
      <c r="H60" s="124">
        <f>G60*12</f>
        <v>19200</v>
      </c>
    </row>
    <row r="61" spans="2:8" ht="15" x14ac:dyDescent="0.2">
      <c r="B61" s="122"/>
      <c r="C61" s="123" t="s">
        <v>15</v>
      </c>
      <c r="D61" s="124">
        <v>1</v>
      </c>
      <c r="E61" s="124">
        <v>1.3</v>
      </c>
      <c r="F61" s="124">
        <f>E61*1000</f>
        <v>1300</v>
      </c>
      <c r="G61" s="124">
        <f>D61*F61</f>
        <v>1300</v>
      </c>
      <c r="H61" s="124">
        <f>G61*12</f>
        <v>15600</v>
      </c>
    </row>
    <row r="62" spans="2:8" ht="15" x14ac:dyDescent="0.2">
      <c r="B62" s="122"/>
      <c r="C62" s="123" t="s">
        <v>7</v>
      </c>
      <c r="D62" s="124">
        <v>1</v>
      </c>
      <c r="E62" s="124">
        <v>1.2</v>
      </c>
      <c r="F62" s="124">
        <f>E62*1000</f>
        <v>1200</v>
      </c>
      <c r="G62" s="124">
        <f>D62*F62</f>
        <v>1200</v>
      </c>
      <c r="H62" s="124">
        <f>G62*12</f>
        <v>14400</v>
      </c>
    </row>
    <row r="63" spans="2:8" ht="15" x14ac:dyDescent="0.2">
      <c r="B63" s="122"/>
      <c r="C63" s="123" t="s">
        <v>8</v>
      </c>
      <c r="D63" s="124">
        <v>1</v>
      </c>
      <c r="E63" s="125">
        <v>1</v>
      </c>
      <c r="F63" s="124">
        <f>E63*1000</f>
        <v>1000</v>
      </c>
      <c r="G63" s="124">
        <f>D63*F63</f>
        <v>1000</v>
      </c>
      <c r="H63" s="124">
        <f>G63*12</f>
        <v>12000</v>
      </c>
    </row>
    <row r="64" spans="2:8" ht="30" x14ac:dyDescent="0.2">
      <c r="B64" s="134"/>
      <c r="C64" s="129" t="s">
        <v>154</v>
      </c>
      <c r="D64" s="129">
        <f>SUM(D65:D68)</f>
        <v>5</v>
      </c>
      <c r="E64" s="129"/>
      <c r="F64" s="129"/>
      <c r="G64" s="129">
        <f>SUM(G65:G68)</f>
        <v>6700</v>
      </c>
      <c r="H64" s="129">
        <f>SUM(H65:H68)</f>
        <v>80400</v>
      </c>
    </row>
    <row r="65" spans="2:8" ht="15" x14ac:dyDescent="0.2">
      <c r="B65" s="122"/>
      <c r="C65" s="123" t="s">
        <v>14</v>
      </c>
      <c r="D65" s="124">
        <v>1</v>
      </c>
      <c r="E65" s="124">
        <v>2.2000000000000002</v>
      </c>
      <c r="F65" s="124">
        <f>E65*1000</f>
        <v>2200</v>
      </c>
      <c r="G65" s="124">
        <f>D65*F65</f>
        <v>2200</v>
      </c>
      <c r="H65" s="124">
        <f>G65*12</f>
        <v>26400</v>
      </c>
    </row>
    <row r="66" spans="2:8" ht="15" x14ac:dyDescent="0.2">
      <c r="B66" s="122"/>
      <c r="C66" s="123" t="s">
        <v>243</v>
      </c>
      <c r="D66" s="124">
        <v>1</v>
      </c>
      <c r="E66" s="124">
        <v>1.3</v>
      </c>
      <c r="F66" s="124">
        <f>E66*1000</f>
        <v>1300</v>
      </c>
      <c r="G66" s="124">
        <f>D66*F66</f>
        <v>1300</v>
      </c>
      <c r="H66" s="124">
        <f>G66*12</f>
        <v>15600</v>
      </c>
    </row>
    <row r="67" spans="2:8" ht="15" x14ac:dyDescent="0.2">
      <c r="B67" s="135"/>
      <c r="C67" s="123" t="s">
        <v>7</v>
      </c>
      <c r="D67" s="124">
        <v>1</v>
      </c>
      <c r="E67" s="124">
        <v>1.2</v>
      </c>
      <c r="F67" s="124">
        <f>E67*1000</f>
        <v>1200</v>
      </c>
      <c r="G67" s="124">
        <f>D67*F67</f>
        <v>1200</v>
      </c>
      <c r="H67" s="124">
        <f>G67*12</f>
        <v>14400</v>
      </c>
    </row>
    <row r="68" spans="2:8" ht="15" x14ac:dyDescent="0.2">
      <c r="B68" s="135"/>
      <c r="C68" s="123" t="s">
        <v>8</v>
      </c>
      <c r="D68" s="124">
        <v>2</v>
      </c>
      <c r="E68" s="125">
        <v>1</v>
      </c>
      <c r="F68" s="124">
        <f>E68*1000</f>
        <v>1000</v>
      </c>
      <c r="G68" s="124">
        <f>D68*F68</f>
        <v>2000</v>
      </c>
      <c r="H68" s="124">
        <f>G68*12</f>
        <v>24000</v>
      </c>
    </row>
    <row r="69" spans="2:8" s="139" customFormat="1" ht="55.5" customHeight="1" x14ac:dyDescent="0.25">
      <c r="B69" s="136" t="s">
        <v>126</v>
      </c>
      <c r="C69" s="136" t="s">
        <v>254</v>
      </c>
      <c r="D69" s="136">
        <f>D70+D74+D78+D83+D86</f>
        <v>78</v>
      </c>
      <c r="E69" s="136"/>
      <c r="F69" s="137"/>
      <c r="G69" s="138">
        <f>G70+G74+G78+G83+G86</f>
        <v>67550</v>
      </c>
      <c r="H69" s="136">
        <f t="shared" ref="H69:H132" si="12">G69*12</f>
        <v>810600</v>
      </c>
    </row>
    <row r="70" spans="2:8" s="143" customFormat="1" ht="18" customHeight="1" x14ac:dyDescent="0.25">
      <c r="B70" s="140"/>
      <c r="C70" s="141" t="s">
        <v>106</v>
      </c>
      <c r="D70" s="142">
        <f t="shared" ref="D70" si="13">SUM(D71:D73)</f>
        <v>14</v>
      </c>
      <c r="E70" s="142"/>
      <c r="F70" s="142"/>
      <c r="G70" s="142">
        <f>SUM(G71:G73)</f>
        <v>12200</v>
      </c>
      <c r="H70" s="142">
        <f t="shared" si="12"/>
        <v>146400</v>
      </c>
    </row>
    <row r="71" spans="2:8" s="143" customFormat="1" ht="15" x14ac:dyDescent="0.25">
      <c r="B71" s="144"/>
      <c r="C71" s="145" t="s">
        <v>255</v>
      </c>
      <c r="D71" s="120">
        <v>1</v>
      </c>
      <c r="E71" s="120"/>
      <c r="F71" s="146">
        <v>1000</v>
      </c>
      <c r="G71" s="147">
        <f>D71*F71</f>
        <v>1000</v>
      </c>
      <c r="H71" s="124">
        <f t="shared" si="12"/>
        <v>12000</v>
      </c>
    </row>
    <row r="72" spans="2:8" s="143" customFormat="1" ht="15" x14ac:dyDescent="0.25">
      <c r="B72" s="144"/>
      <c r="C72" s="145" t="s">
        <v>255</v>
      </c>
      <c r="D72" s="120">
        <v>1</v>
      </c>
      <c r="E72" s="120"/>
      <c r="F72" s="146">
        <v>1000</v>
      </c>
      <c r="G72" s="147">
        <f>D72*F72</f>
        <v>1000</v>
      </c>
      <c r="H72" s="124">
        <f t="shared" si="12"/>
        <v>12000</v>
      </c>
    </row>
    <row r="73" spans="2:8" s="143" customFormat="1" ht="15" x14ac:dyDescent="0.25">
      <c r="B73" s="144"/>
      <c r="C73" s="145" t="s">
        <v>256</v>
      </c>
      <c r="D73" s="120">
        <v>12</v>
      </c>
      <c r="E73" s="120"/>
      <c r="F73" s="146">
        <v>850</v>
      </c>
      <c r="G73" s="147">
        <f>D73*F73</f>
        <v>10200</v>
      </c>
      <c r="H73" s="124">
        <f t="shared" si="12"/>
        <v>122400</v>
      </c>
    </row>
    <row r="74" spans="2:8" s="143" customFormat="1" ht="15" x14ac:dyDescent="0.25">
      <c r="B74" s="140"/>
      <c r="C74" s="141" t="s">
        <v>257</v>
      </c>
      <c r="D74" s="142">
        <f t="shared" ref="D74" si="14">SUM(D75:D77)</f>
        <v>21</v>
      </c>
      <c r="E74" s="142"/>
      <c r="F74" s="142"/>
      <c r="G74" s="142">
        <f>SUM(G75:G77)</f>
        <v>18150</v>
      </c>
      <c r="H74" s="142">
        <f t="shared" si="12"/>
        <v>217800</v>
      </c>
    </row>
    <row r="75" spans="2:8" s="143" customFormat="1" ht="15" x14ac:dyDescent="0.25">
      <c r="B75" s="144"/>
      <c r="C75" s="144" t="s">
        <v>255</v>
      </c>
      <c r="D75" s="148">
        <v>1</v>
      </c>
      <c r="E75" s="148"/>
      <c r="F75" s="149">
        <v>1000</v>
      </c>
      <c r="G75" s="147">
        <f>D75*F75</f>
        <v>1000</v>
      </c>
      <c r="H75" s="124">
        <f t="shared" si="12"/>
        <v>12000</v>
      </c>
    </row>
    <row r="76" spans="2:8" s="143" customFormat="1" ht="15" x14ac:dyDescent="0.25">
      <c r="B76" s="144"/>
      <c r="C76" s="144" t="s">
        <v>255</v>
      </c>
      <c r="D76" s="148">
        <v>1</v>
      </c>
      <c r="E76" s="148"/>
      <c r="F76" s="149">
        <v>1000</v>
      </c>
      <c r="G76" s="147">
        <f>D76*F76</f>
        <v>1000</v>
      </c>
      <c r="H76" s="124">
        <f t="shared" si="12"/>
        <v>12000</v>
      </c>
    </row>
    <row r="77" spans="2:8" s="143" customFormat="1" ht="15" x14ac:dyDescent="0.25">
      <c r="B77" s="144"/>
      <c r="C77" s="144" t="s">
        <v>256</v>
      </c>
      <c r="D77" s="148">
        <v>19</v>
      </c>
      <c r="E77" s="148"/>
      <c r="F77" s="149">
        <v>850</v>
      </c>
      <c r="G77" s="147">
        <f>D77*F77</f>
        <v>16150</v>
      </c>
      <c r="H77" s="124">
        <f t="shared" si="12"/>
        <v>193800</v>
      </c>
    </row>
    <row r="78" spans="2:8" s="143" customFormat="1" ht="27" customHeight="1" x14ac:dyDescent="0.25">
      <c r="B78" s="140"/>
      <c r="C78" s="141" t="s">
        <v>258</v>
      </c>
      <c r="D78" s="142">
        <f t="shared" ref="D78" si="15">SUM(D79:D82)</f>
        <v>22</v>
      </c>
      <c r="E78" s="142"/>
      <c r="F78" s="142"/>
      <c r="G78" s="142">
        <f>SUM(G79:G82)</f>
        <v>18950</v>
      </c>
      <c r="H78" s="142">
        <f t="shared" si="12"/>
        <v>227400</v>
      </c>
    </row>
    <row r="79" spans="2:8" s="143" customFormat="1" ht="15" x14ac:dyDescent="0.25">
      <c r="B79" s="144"/>
      <c r="C79" s="144" t="s">
        <v>255</v>
      </c>
      <c r="D79" s="150">
        <v>1</v>
      </c>
      <c r="E79" s="150"/>
      <c r="F79" s="151">
        <v>1000</v>
      </c>
      <c r="G79" s="147">
        <f>D79*F79</f>
        <v>1000</v>
      </c>
      <c r="H79" s="124">
        <f t="shared" si="12"/>
        <v>12000</v>
      </c>
    </row>
    <row r="80" spans="2:8" s="143" customFormat="1" ht="15" x14ac:dyDescent="0.25">
      <c r="B80" s="144"/>
      <c r="C80" s="144" t="s">
        <v>255</v>
      </c>
      <c r="D80" s="150">
        <v>1</v>
      </c>
      <c r="E80" s="150"/>
      <c r="F80" s="151">
        <v>1000</v>
      </c>
      <c r="G80" s="147">
        <f>D80*F80</f>
        <v>1000</v>
      </c>
      <c r="H80" s="124">
        <f t="shared" si="12"/>
        <v>12000</v>
      </c>
    </row>
    <row r="81" spans="2:8" s="143" customFormat="1" ht="15" x14ac:dyDescent="0.25">
      <c r="B81" s="144"/>
      <c r="C81" s="144" t="s">
        <v>256</v>
      </c>
      <c r="D81" s="150">
        <v>19</v>
      </c>
      <c r="E81" s="150"/>
      <c r="F81" s="151">
        <v>850</v>
      </c>
      <c r="G81" s="147">
        <f>D81*F81</f>
        <v>16150</v>
      </c>
      <c r="H81" s="124">
        <f t="shared" si="12"/>
        <v>193800</v>
      </c>
    </row>
    <row r="82" spans="2:8" s="143" customFormat="1" ht="15" x14ac:dyDescent="0.25">
      <c r="B82" s="144"/>
      <c r="C82" s="152" t="s">
        <v>259</v>
      </c>
      <c r="D82" s="150">
        <v>1</v>
      </c>
      <c r="E82" s="150"/>
      <c r="F82" s="151">
        <v>800</v>
      </c>
      <c r="G82" s="147">
        <f>D82*F82</f>
        <v>800</v>
      </c>
      <c r="H82" s="124">
        <f t="shared" si="12"/>
        <v>9600</v>
      </c>
    </row>
    <row r="83" spans="2:8" s="153" customFormat="1" ht="15" x14ac:dyDescent="0.25">
      <c r="B83" s="140"/>
      <c r="C83" s="141" t="s">
        <v>260</v>
      </c>
      <c r="D83" s="142">
        <f t="shared" ref="D83" si="16">SUM(D84:D85)</f>
        <v>10</v>
      </c>
      <c r="E83" s="142"/>
      <c r="F83" s="142"/>
      <c r="G83" s="142">
        <f>SUM(G84:G85)</f>
        <v>8650</v>
      </c>
      <c r="H83" s="142">
        <f t="shared" si="12"/>
        <v>103800</v>
      </c>
    </row>
    <row r="84" spans="2:8" s="143" customFormat="1" ht="15" x14ac:dyDescent="0.25">
      <c r="B84" s="144"/>
      <c r="C84" s="145" t="s">
        <v>255</v>
      </c>
      <c r="D84" s="148">
        <v>1</v>
      </c>
      <c r="E84" s="148"/>
      <c r="F84" s="149">
        <v>1000</v>
      </c>
      <c r="G84" s="154">
        <f>D84*F84</f>
        <v>1000</v>
      </c>
      <c r="H84" s="124">
        <f t="shared" si="12"/>
        <v>12000</v>
      </c>
    </row>
    <row r="85" spans="2:8" s="153" customFormat="1" ht="15" x14ac:dyDescent="0.25">
      <c r="B85" s="155"/>
      <c r="C85" s="145" t="s">
        <v>256</v>
      </c>
      <c r="D85" s="148">
        <v>9</v>
      </c>
      <c r="E85" s="148"/>
      <c r="F85" s="149">
        <v>850</v>
      </c>
      <c r="G85" s="154">
        <f>D85*F85</f>
        <v>7650</v>
      </c>
      <c r="H85" s="124">
        <f t="shared" si="12"/>
        <v>91800</v>
      </c>
    </row>
    <row r="86" spans="2:8" s="153" customFormat="1" ht="30" x14ac:dyDescent="0.25">
      <c r="B86" s="140"/>
      <c r="C86" s="141" t="s">
        <v>261</v>
      </c>
      <c r="D86" s="142">
        <f>SUM(D87:D90)</f>
        <v>11</v>
      </c>
      <c r="E86" s="142"/>
      <c r="F86" s="142"/>
      <c r="G86" s="142">
        <f>SUM(G87:G90)</f>
        <v>9600</v>
      </c>
      <c r="H86" s="142">
        <f t="shared" si="12"/>
        <v>115200</v>
      </c>
    </row>
    <row r="87" spans="2:8" s="153" customFormat="1" ht="15" x14ac:dyDescent="0.25">
      <c r="B87" s="155"/>
      <c r="C87" s="155" t="s">
        <v>262</v>
      </c>
      <c r="D87" s="148">
        <v>1</v>
      </c>
      <c r="E87" s="148"/>
      <c r="F87" s="149">
        <v>1000</v>
      </c>
      <c r="G87" s="147">
        <f>D87*F87</f>
        <v>1000</v>
      </c>
      <c r="H87" s="124">
        <f t="shared" si="12"/>
        <v>12000</v>
      </c>
    </row>
    <row r="88" spans="2:8" s="153" customFormat="1" ht="15" x14ac:dyDescent="0.25">
      <c r="B88" s="155"/>
      <c r="C88" s="155" t="s">
        <v>262</v>
      </c>
      <c r="D88" s="148">
        <v>1</v>
      </c>
      <c r="E88" s="148"/>
      <c r="F88" s="149">
        <v>1000</v>
      </c>
      <c r="G88" s="147">
        <f>D88*F88</f>
        <v>1000</v>
      </c>
      <c r="H88" s="124">
        <f t="shared" si="12"/>
        <v>12000</v>
      </c>
    </row>
    <row r="89" spans="2:8" s="153" customFormat="1" ht="15" x14ac:dyDescent="0.25">
      <c r="B89" s="155"/>
      <c r="C89" s="156" t="s">
        <v>263</v>
      </c>
      <c r="D89" s="148">
        <v>8</v>
      </c>
      <c r="E89" s="148"/>
      <c r="F89" s="149">
        <v>850</v>
      </c>
      <c r="G89" s="147">
        <f>D89*F89</f>
        <v>6800</v>
      </c>
      <c r="H89" s="124">
        <f t="shared" si="12"/>
        <v>81600</v>
      </c>
    </row>
    <row r="90" spans="2:8" s="143" customFormat="1" ht="15" x14ac:dyDescent="0.25">
      <c r="B90" s="144"/>
      <c r="C90" s="144" t="s">
        <v>259</v>
      </c>
      <c r="D90" s="148">
        <v>1</v>
      </c>
      <c r="E90" s="148"/>
      <c r="F90" s="149">
        <v>800</v>
      </c>
      <c r="G90" s="147">
        <f>D90*F90</f>
        <v>800</v>
      </c>
      <c r="H90" s="124">
        <f t="shared" si="12"/>
        <v>9600</v>
      </c>
    </row>
    <row r="91" spans="2:8" s="143" customFormat="1" ht="30" x14ac:dyDescent="0.25">
      <c r="B91" s="136" t="s">
        <v>127</v>
      </c>
      <c r="C91" s="136" t="s">
        <v>25</v>
      </c>
      <c r="D91" s="136">
        <f>D92+D99+D101+D103+D105+D107+D109+D111+D113+D115+D117+D119</f>
        <v>43</v>
      </c>
      <c r="E91" s="136"/>
      <c r="F91" s="137"/>
      <c r="G91" s="138">
        <f>G92+G99+G101+G103+G105+G107+G109+G111+G113+G115+G117+G119</f>
        <v>35000</v>
      </c>
      <c r="H91" s="136">
        <f t="shared" si="12"/>
        <v>420000</v>
      </c>
    </row>
    <row r="92" spans="2:8" s="143" customFormat="1" ht="15" x14ac:dyDescent="0.25">
      <c r="B92" s="140"/>
      <c r="C92" s="141" t="s">
        <v>264</v>
      </c>
      <c r="D92" s="142">
        <f>SUM(D93:D98)</f>
        <v>22</v>
      </c>
      <c r="E92" s="142"/>
      <c r="F92" s="142"/>
      <c r="G92" s="142">
        <f>SUM(G93:G98)</f>
        <v>18200</v>
      </c>
      <c r="H92" s="142">
        <f t="shared" si="12"/>
        <v>218400</v>
      </c>
    </row>
    <row r="93" spans="2:8" s="160" customFormat="1" ht="15" x14ac:dyDescent="0.25">
      <c r="B93" s="157"/>
      <c r="C93" s="158" t="s">
        <v>265</v>
      </c>
      <c r="D93" s="159">
        <v>1</v>
      </c>
      <c r="E93" s="159"/>
      <c r="F93" s="147">
        <v>1300</v>
      </c>
      <c r="G93" s="147">
        <f>D93*F93</f>
        <v>1300</v>
      </c>
      <c r="H93" s="124">
        <f t="shared" si="12"/>
        <v>15600</v>
      </c>
    </row>
    <row r="94" spans="2:8" s="160" customFormat="1" ht="15" x14ac:dyDescent="0.25">
      <c r="B94" s="157"/>
      <c r="C94" s="158" t="s">
        <v>259</v>
      </c>
      <c r="D94" s="159">
        <v>2</v>
      </c>
      <c r="E94" s="159"/>
      <c r="F94" s="147">
        <v>800</v>
      </c>
      <c r="G94" s="147">
        <f t="shared" ref="G94:G98" si="17">D94*F94</f>
        <v>1600</v>
      </c>
      <c r="H94" s="124">
        <f t="shared" si="12"/>
        <v>19200</v>
      </c>
    </row>
    <row r="95" spans="2:8" s="160" customFormat="1" ht="15" x14ac:dyDescent="0.25">
      <c r="B95" s="157"/>
      <c r="C95" s="158" t="s">
        <v>8</v>
      </c>
      <c r="D95" s="159">
        <v>1</v>
      </c>
      <c r="E95" s="159"/>
      <c r="F95" s="147">
        <v>500</v>
      </c>
      <c r="G95" s="147">
        <f t="shared" si="17"/>
        <v>500</v>
      </c>
      <c r="H95" s="124">
        <f t="shared" si="12"/>
        <v>6000</v>
      </c>
    </row>
    <row r="96" spans="2:8" s="143" customFormat="1" ht="15" x14ac:dyDescent="0.25">
      <c r="B96" s="144"/>
      <c r="C96" s="161" t="s">
        <v>255</v>
      </c>
      <c r="D96" s="133">
        <v>1</v>
      </c>
      <c r="E96" s="133"/>
      <c r="F96" s="162">
        <v>1000</v>
      </c>
      <c r="G96" s="147">
        <f t="shared" si="17"/>
        <v>1000</v>
      </c>
      <c r="H96" s="124">
        <f t="shared" si="12"/>
        <v>12000</v>
      </c>
    </row>
    <row r="97" spans="2:8" s="143" customFormat="1" ht="15" x14ac:dyDescent="0.25">
      <c r="B97" s="144"/>
      <c r="C97" s="161" t="s">
        <v>255</v>
      </c>
      <c r="D97" s="133">
        <v>1</v>
      </c>
      <c r="E97" s="133"/>
      <c r="F97" s="162">
        <v>1000</v>
      </c>
      <c r="G97" s="147">
        <f t="shared" si="17"/>
        <v>1000</v>
      </c>
      <c r="H97" s="124">
        <f t="shared" si="12"/>
        <v>12000</v>
      </c>
    </row>
    <row r="98" spans="2:8" s="143" customFormat="1" ht="15" x14ac:dyDescent="0.25">
      <c r="B98" s="144"/>
      <c r="C98" s="163" t="s">
        <v>256</v>
      </c>
      <c r="D98" s="133">
        <v>16</v>
      </c>
      <c r="E98" s="133"/>
      <c r="F98" s="162">
        <v>800</v>
      </c>
      <c r="G98" s="147">
        <f t="shared" si="17"/>
        <v>12800</v>
      </c>
      <c r="H98" s="124">
        <f t="shared" si="12"/>
        <v>153600</v>
      </c>
    </row>
    <row r="99" spans="2:8" s="143" customFormat="1" ht="30" x14ac:dyDescent="0.25">
      <c r="B99" s="140">
        <v>1</v>
      </c>
      <c r="C99" s="141" t="s">
        <v>29</v>
      </c>
      <c r="D99" s="142">
        <f>SUM(D100:D100)</f>
        <v>1</v>
      </c>
      <c r="E99" s="142"/>
      <c r="F99" s="142"/>
      <c r="G99" s="142">
        <f>SUM(G100:G100)</f>
        <v>800</v>
      </c>
      <c r="H99" s="142">
        <f t="shared" si="12"/>
        <v>9600</v>
      </c>
    </row>
    <row r="100" spans="2:8" s="143" customFormat="1" ht="15" x14ac:dyDescent="0.25">
      <c r="B100" s="144"/>
      <c r="C100" s="163" t="s">
        <v>256</v>
      </c>
      <c r="D100" s="148">
        <v>1</v>
      </c>
      <c r="E100" s="148"/>
      <c r="F100" s="149">
        <v>800</v>
      </c>
      <c r="G100" s="147">
        <f>D100*F100</f>
        <v>800</v>
      </c>
      <c r="H100" s="124">
        <f t="shared" si="12"/>
        <v>9600</v>
      </c>
    </row>
    <row r="101" spans="2:8" s="143" customFormat="1" ht="30" x14ac:dyDescent="0.25">
      <c r="B101" s="140">
        <v>2</v>
      </c>
      <c r="C101" s="141" t="s">
        <v>32</v>
      </c>
      <c r="D101" s="142">
        <f>SUM(D102:D102)</f>
        <v>3</v>
      </c>
      <c r="E101" s="142"/>
      <c r="F101" s="142"/>
      <c r="G101" s="142">
        <f>SUM(G102:G102)</f>
        <v>2400</v>
      </c>
      <c r="H101" s="142">
        <f t="shared" si="12"/>
        <v>28800</v>
      </c>
    </row>
    <row r="102" spans="2:8" s="143" customFormat="1" ht="15" x14ac:dyDescent="0.25">
      <c r="B102" s="144"/>
      <c r="C102" s="163" t="s">
        <v>256</v>
      </c>
      <c r="D102" s="148">
        <v>3</v>
      </c>
      <c r="E102" s="148"/>
      <c r="F102" s="149">
        <v>800</v>
      </c>
      <c r="G102" s="154">
        <f>D102*F102</f>
        <v>2400</v>
      </c>
      <c r="H102" s="124">
        <f t="shared" si="12"/>
        <v>28800</v>
      </c>
    </row>
    <row r="103" spans="2:8" s="143" customFormat="1" ht="24" customHeight="1" x14ac:dyDescent="0.25">
      <c r="B103" s="140">
        <v>3</v>
      </c>
      <c r="C103" s="141" t="s">
        <v>33</v>
      </c>
      <c r="D103" s="142">
        <f>SUM(D104:D104)</f>
        <v>2</v>
      </c>
      <c r="E103" s="142"/>
      <c r="F103" s="142"/>
      <c r="G103" s="142">
        <f>SUM(G104:G104)</f>
        <v>1600</v>
      </c>
      <c r="H103" s="142">
        <f t="shared" si="12"/>
        <v>19200</v>
      </c>
    </row>
    <row r="104" spans="2:8" s="143" customFormat="1" ht="15" x14ac:dyDescent="0.25">
      <c r="B104" s="144"/>
      <c r="C104" s="163" t="s">
        <v>256</v>
      </c>
      <c r="D104" s="120">
        <v>2</v>
      </c>
      <c r="E104" s="120"/>
      <c r="F104" s="146">
        <v>800</v>
      </c>
      <c r="G104" s="147">
        <f>D104*F104</f>
        <v>1600</v>
      </c>
      <c r="H104" s="124">
        <f t="shared" si="12"/>
        <v>19200</v>
      </c>
    </row>
    <row r="105" spans="2:8" s="143" customFormat="1" ht="15" x14ac:dyDescent="0.25">
      <c r="B105" s="140">
        <v>4</v>
      </c>
      <c r="C105" s="141" t="s">
        <v>34</v>
      </c>
      <c r="D105" s="142">
        <f>SUM(D106:D106)</f>
        <v>1</v>
      </c>
      <c r="E105" s="142"/>
      <c r="F105" s="142"/>
      <c r="G105" s="142">
        <f>SUM(G106:G106)</f>
        <v>800</v>
      </c>
      <c r="H105" s="142">
        <f t="shared" si="12"/>
        <v>9600</v>
      </c>
    </row>
    <row r="106" spans="2:8" s="143" customFormat="1" ht="15" x14ac:dyDescent="0.25">
      <c r="B106" s="144"/>
      <c r="C106" s="163" t="s">
        <v>256</v>
      </c>
      <c r="D106" s="148">
        <v>1</v>
      </c>
      <c r="E106" s="148"/>
      <c r="F106" s="149">
        <v>800</v>
      </c>
      <c r="G106" s="154">
        <f>D106*F106</f>
        <v>800</v>
      </c>
      <c r="H106" s="124">
        <f t="shared" si="12"/>
        <v>9600</v>
      </c>
    </row>
    <row r="107" spans="2:8" s="143" customFormat="1" ht="15" x14ac:dyDescent="0.25">
      <c r="B107" s="140">
        <v>5</v>
      </c>
      <c r="C107" s="141" t="s">
        <v>35</v>
      </c>
      <c r="D107" s="142">
        <f>SUM(D108:D108)</f>
        <v>2</v>
      </c>
      <c r="E107" s="142"/>
      <c r="F107" s="142"/>
      <c r="G107" s="142">
        <f>SUM(G108:G108)</f>
        <v>1600</v>
      </c>
      <c r="H107" s="142">
        <f t="shared" si="12"/>
        <v>19200</v>
      </c>
    </row>
    <row r="108" spans="2:8" s="143" customFormat="1" ht="15" x14ac:dyDescent="0.25">
      <c r="B108" s="144"/>
      <c r="C108" s="163" t="s">
        <v>256</v>
      </c>
      <c r="D108" s="148">
        <v>2</v>
      </c>
      <c r="E108" s="148"/>
      <c r="F108" s="149">
        <v>800</v>
      </c>
      <c r="G108" s="149">
        <f>D108*F108</f>
        <v>1600</v>
      </c>
      <c r="H108" s="124">
        <f t="shared" si="12"/>
        <v>19200</v>
      </c>
    </row>
    <row r="109" spans="2:8" s="143" customFormat="1" ht="15" x14ac:dyDescent="0.25">
      <c r="B109" s="140">
        <v>6</v>
      </c>
      <c r="C109" s="141" t="s">
        <v>36</v>
      </c>
      <c r="D109" s="142">
        <f>SUM(D110:D110)</f>
        <v>1</v>
      </c>
      <c r="E109" s="142"/>
      <c r="F109" s="142"/>
      <c r="G109" s="142">
        <f>SUM(G110:G110)</f>
        <v>800</v>
      </c>
      <c r="H109" s="142">
        <f t="shared" si="12"/>
        <v>9600</v>
      </c>
    </row>
    <row r="110" spans="2:8" s="143" customFormat="1" ht="15" x14ac:dyDescent="0.25">
      <c r="B110" s="144"/>
      <c r="C110" s="163" t="s">
        <v>256</v>
      </c>
      <c r="D110" s="164">
        <v>1</v>
      </c>
      <c r="E110" s="164"/>
      <c r="F110" s="165">
        <v>800</v>
      </c>
      <c r="G110" s="165">
        <f>D110*F110</f>
        <v>800</v>
      </c>
      <c r="H110" s="124">
        <f t="shared" si="12"/>
        <v>9600</v>
      </c>
    </row>
    <row r="111" spans="2:8" s="143" customFormat="1" ht="30" x14ac:dyDescent="0.25">
      <c r="B111" s="140">
        <v>7</v>
      </c>
      <c r="C111" s="141" t="s">
        <v>37</v>
      </c>
      <c r="D111" s="142">
        <f>SUM(D112:D112)</f>
        <v>2</v>
      </c>
      <c r="E111" s="142"/>
      <c r="F111" s="142"/>
      <c r="G111" s="142">
        <f>SUM(G112:G112)</f>
        <v>1600</v>
      </c>
      <c r="H111" s="142">
        <f t="shared" si="12"/>
        <v>19200</v>
      </c>
    </row>
    <row r="112" spans="2:8" s="143" customFormat="1" ht="15" x14ac:dyDescent="0.25">
      <c r="B112" s="144"/>
      <c r="C112" s="163" t="s">
        <v>256</v>
      </c>
      <c r="D112" s="120">
        <v>2</v>
      </c>
      <c r="E112" s="120"/>
      <c r="F112" s="146">
        <v>800</v>
      </c>
      <c r="G112" s="147">
        <f>D112*F112</f>
        <v>1600</v>
      </c>
      <c r="H112" s="124">
        <f t="shared" si="12"/>
        <v>19200</v>
      </c>
    </row>
    <row r="113" spans="2:8" s="143" customFormat="1" ht="15" x14ac:dyDescent="0.25">
      <c r="B113" s="140">
        <v>8</v>
      </c>
      <c r="C113" s="141" t="s">
        <v>38</v>
      </c>
      <c r="D113" s="142">
        <f>SUM(D114:D114)</f>
        <v>3</v>
      </c>
      <c r="E113" s="142"/>
      <c r="F113" s="142"/>
      <c r="G113" s="142">
        <f>SUM(G114:G114)</f>
        <v>2400</v>
      </c>
      <c r="H113" s="142">
        <f t="shared" si="12"/>
        <v>28800</v>
      </c>
    </row>
    <row r="114" spans="2:8" s="143" customFormat="1" ht="15" x14ac:dyDescent="0.25">
      <c r="B114" s="144"/>
      <c r="C114" s="163" t="s">
        <v>256</v>
      </c>
      <c r="D114" s="148">
        <v>3</v>
      </c>
      <c r="E114" s="148"/>
      <c r="F114" s="149">
        <v>800</v>
      </c>
      <c r="G114" s="149">
        <f>D114*F114</f>
        <v>2400</v>
      </c>
      <c r="H114" s="124">
        <f t="shared" si="12"/>
        <v>28800</v>
      </c>
    </row>
    <row r="115" spans="2:8" s="143" customFormat="1" ht="15" x14ac:dyDescent="0.25">
      <c r="B115" s="140">
        <v>9</v>
      </c>
      <c r="C115" s="141" t="s">
        <v>39</v>
      </c>
      <c r="D115" s="142">
        <f>SUM(D116:D116)</f>
        <v>1</v>
      </c>
      <c r="E115" s="142"/>
      <c r="F115" s="142"/>
      <c r="G115" s="142">
        <f>SUM(G116:G116)</f>
        <v>800</v>
      </c>
      <c r="H115" s="142">
        <f t="shared" si="12"/>
        <v>9600</v>
      </c>
    </row>
    <row r="116" spans="2:8" s="143" customFormat="1" ht="15" x14ac:dyDescent="0.25">
      <c r="B116" s="144"/>
      <c r="C116" s="163" t="s">
        <v>256</v>
      </c>
      <c r="D116" s="148">
        <v>1</v>
      </c>
      <c r="E116" s="148"/>
      <c r="F116" s="149">
        <v>800</v>
      </c>
      <c r="G116" s="149">
        <f>D116*F116</f>
        <v>800</v>
      </c>
      <c r="H116" s="124">
        <f t="shared" si="12"/>
        <v>9600</v>
      </c>
    </row>
    <row r="117" spans="2:8" s="143" customFormat="1" ht="15" x14ac:dyDescent="0.25">
      <c r="B117" s="140">
        <v>10</v>
      </c>
      <c r="C117" s="141" t="s">
        <v>40</v>
      </c>
      <c r="D117" s="142">
        <f>SUM(D118:D118)</f>
        <v>2</v>
      </c>
      <c r="E117" s="142"/>
      <c r="F117" s="142"/>
      <c r="G117" s="142">
        <f>SUM(G118:G118)</f>
        <v>1600</v>
      </c>
      <c r="H117" s="142">
        <f t="shared" si="12"/>
        <v>19200</v>
      </c>
    </row>
    <row r="118" spans="2:8" s="143" customFormat="1" ht="15" x14ac:dyDescent="0.25">
      <c r="B118" s="144"/>
      <c r="C118" s="163" t="s">
        <v>256</v>
      </c>
      <c r="D118" s="120">
        <v>2</v>
      </c>
      <c r="E118" s="120"/>
      <c r="F118" s="146">
        <v>800</v>
      </c>
      <c r="G118" s="146">
        <f>D118*F118</f>
        <v>1600</v>
      </c>
      <c r="H118" s="124">
        <f t="shared" si="12"/>
        <v>19200</v>
      </c>
    </row>
    <row r="119" spans="2:8" s="143" customFormat="1" ht="15" x14ac:dyDescent="0.25">
      <c r="B119" s="140">
        <v>11</v>
      </c>
      <c r="C119" s="141" t="s">
        <v>41</v>
      </c>
      <c r="D119" s="142">
        <f>SUM(D120:D120)</f>
        <v>3</v>
      </c>
      <c r="E119" s="142"/>
      <c r="F119" s="142"/>
      <c r="G119" s="142">
        <f>SUM(G120:G120)</f>
        <v>2400</v>
      </c>
      <c r="H119" s="142">
        <f t="shared" si="12"/>
        <v>28800</v>
      </c>
    </row>
    <row r="120" spans="2:8" s="143" customFormat="1" ht="15" x14ac:dyDescent="0.25">
      <c r="B120" s="155"/>
      <c r="C120" s="163" t="s">
        <v>256</v>
      </c>
      <c r="D120" s="120">
        <v>3</v>
      </c>
      <c r="E120" s="120"/>
      <c r="F120" s="146">
        <v>800</v>
      </c>
      <c r="G120" s="146">
        <f>D120*F120</f>
        <v>2400</v>
      </c>
      <c r="H120" s="124">
        <f t="shared" si="12"/>
        <v>28800</v>
      </c>
    </row>
    <row r="121" spans="2:8" s="143" customFormat="1" ht="45" x14ac:dyDescent="0.25">
      <c r="B121" s="136" t="s">
        <v>128</v>
      </c>
      <c r="C121" s="136" t="s">
        <v>266</v>
      </c>
      <c r="D121" s="136">
        <f>D122+D128+D130+D132</f>
        <v>9</v>
      </c>
      <c r="E121" s="136"/>
      <c r="F121" s="137"/>
      <c r="G121" s="138">
        <f>G122+G128+G130+G132</f>
        <v>7600</v>
      </c>
      <c r="H121" s="136">
        <f t="shared" si="12"/>
        <v>91200</v>
      </c>
    </row>
    <row r="122" spans="2:8" s="143" customFormat="1" ht="15" x14ac:dyDescent="0.25">
      <c r="B122" s="140"/>
      <c r="C122" s="141" t="s">
        <v>267</v>
      </c>
      <c r="D122" s="142">
        <f>SUM(D123:D127)</f>
        <v>6</v>
      </c>
      <c r="E122" s="142"/>
      <c r="F122" s="142"/>
      <c r="G122" s="142">
        <f>SUM(G123:G127)</f>
        <v>5200</v>
      </c>
      <c r="H122" s="142">
        <f t="shared" si="12"/>
        <v>62400</v>
      </c>
    </row>
    <row r="123" spans="2:8" s="160" customFormat="1" ht="15" x14ac:dyDescent="0.25">
      <c r="B123" s="157"/>
      <c r="C123" s="158" t="s">
        <v>265</v>
      </c>
      <c r="D123" s="159">
        <v>1</v>
      </c>
      <c r="E123" s="159"/>
      <c r="F123" s="147">
        <v>1300</v>
      </c>
      <c r="G123" s="147">
        <f t="shared" ref="G123:G127" si="18">D123*F123</f>
        <v>1300</v>
      </c>
      <c r="H123" s="124">
        <f t="shared" si="12"/>
        <v>15600</v>
      </c>
    </row>
    <row r="124" spans="2:8" s="143" customFormat="1" ht="15" x14ac:dyDescent="0.25">
      <c r="B124" s="144"/>
      <c r="C124" s="166" t="s">
        <v>259</v>
      </c>
      <c r="D124" s="148">
        <v>1</v>
      </c>
      <c r="E124" s="148"/>
      <c r="F124" s="149">
        <v>800</v>
      </c>
      <c r="G124" s="147">
        <f t="shared" si="18"/>
        <v>800</v>
      </c>
      <c r="H124" s="124">
        <f t="shared" si="12"/>
        <v>9600</v>
      </c>
    </row>
    <row r="125" spans="2:8" s="143" customFormat="1" ht="15" x14ac:dyDescent="0.25">
      <c r="B125" s="144"/>
      <c r="C125" s="166" t="s">
        <v>8</v>
      </c>
      <c r="D125" s="148">
        <v>1</v>
      </c>
      <c r="E125" s="148"/>
      <c r="F125" s="149">
        <v>500</v>
      </c>
      <c r="G125" s="147">
        <f t="shared" si="18"/>
        <v>500</v>
      </c>
      <c r="H125" s="124">
        <f t="shared" si="12"/>
        <v>6000</v>
      </c>
    </row>
    <row r="126" spans="2:8" s="143" customFormat="1" ht="15" x14ac:dyDescent="0.25">
      <c r="B126" s="144"/>
      <c r="C126" s="166" t="s">
        <v>255</v>
      </c>
      <c r="D126" s="148">
        <v>1</v>
      </c>
      <c r="E126" s="148"/>
      <c r="F126" s="149">
        <v>1000</v>
      </c>
      <c r="G126" s="147">
        <f t="shared" si="18"/>
        <v>1000</v>
      </c>
      <c r="H126" s="124">
        <f t="shared" si="12"/>
        <v>12000</v>
      </c>
    </row>
    <row r="127" spans="2:8" s="143" customFormat="1" ht="15" x14ac:dyDescent="0.25">
      <c r="B127" s="144"/>
      <c r="C127" s="166" t="s">
        <v>256</v>
      </c>
      <c r="D127" s="148">
        <v>2</v>
      </c>
      <c r="E127" s="148"/>
      <c r="F127" s="149">
        <v>800</v>
      </c>
      <c r="G127" s="147">
        <f t="shared" si="18"/>
        <v>1600</v>
      </c>
      <c r="H127" s="124">
        <f t="shared" si="12"/>
        <v>19200</v>
      </c>
    </row>
    <row r="128" spans="2:8" s="143" customFormat="1" ht="15" x14ac:dyDescent="0.25">
      <c r="B128" s="140">
        <v>1</v>
      </c>
      <c r="C128" s="141" t="s">
        <v>45</v>
      </c>
      <c r="D128" s="142">
        <f>SUM(D129:D129)</f>
        <v>1</v>
      </c>
      <c r="E128" s="142"/>
      <c r="F128" s="142"/>
      <c r="G128" s="142">
        <f>SUM(G129:G129)</f>
        <v>800</v>
      </c>
      <c r="H128" s="142">
        <f t="shared" si="12"/>
        <v>9600</v>
      </c>
    </row>
    <row r="129" spans="2:8" s="143" customFormat="1" ht="15" x14ac:dyDescent="0.25">
      <c r="B129" s="144"/>
      <c r="C129" s="166" t="s">
        <v>263</v>
      </c>
      <c r="D129" s="120">
        <v>1</v>
      </c>
      <c r="E129" s="120"/>
      <c r="F129" s="146">
        <v>800</v>
      </c>
      <c r="G129" s="147">
        <f>D129*F129</f>
        <v>800</v>
      </c>
      <c r="H129" s="124">
        <f t="shared" si="12"/>
        <v>9600</v>
      </c>
    </row>
    <row r="130" spans="2:8" s="143" customFormat="1" ht="15" x14ac:dyDescent="0.25">
      <c r="B130" s="140">
        <v>2</v>
      </c>
      <c r="C130" s="141" t="s">
        <v>268</v>
      </c>
      <c r="D130" s="142">
        <f>SUM(D131:D131)</f>
        <v>1</v>
      </c>
      <c r="E130" s="142"/>
      <c r="F130" s="142"/>
      <c r="G130" s="142">
        <f>SUM(G131:G131)</f>
        <v>800</v>
      </c>
      <c r="H130" s="142">
        <f t="shared" si="12"/>
        <v>9600</v>
      </c>
    </row>
    <row r="131" spans="2:8" s="143" customFormat="1" ht="15" x14ac:dyDescent="0.25">
      <c r="B131" s="144"/>
      <c r="C131" s="166" t="s">
        <v>256</v>
      </c>
      <c r="D131" s="120">
        <v>1</v>
      </c>
      <c r="E131" s="120"/>
      <c r="F131" s="146">
        <v>800</v>
      </c>
      <c r="G131" s="146">
        <f>D131*F131</f>
        <v>800</v>
      </c>
      <c r="H131" s="124">
        <f t="shared" si="12"/>
        <v>9600</v>
      </c>
    </row>
    <row r="132" spans="2:8" s="143" customFormat="1" ht="15" x14ac:dyDescent="0.25">
      <c r="B132" s="167">
        <v>3</v>
      </c>
      <c r="C132" s="168" t="s">
        <v>269</v>
      </c>
      <c r="D132" s="142">
        <f>SUM(D133:D133)</f>
        <v>1</v>
      </c>
      <c r="E132" s="169"/>
      <c r="F132" s="142"/>
      <c r="G132" s="142">
        <f>SUM(G133:G133)</f>
        <v>800</v>
      </c>
      <c r="H132" s="142">
        <f t="shared" si="12"/>
        <v>9600</v>
      </c>
    </row>
    <row r="133" spans="2:8" s="143" customFormat="1" ht="15" x14ac:dyDescent="0.25">
      <c r="B133" s="144"/>
      <c r="C133" s="166" t="s">
        <v>270</v>
      </c>
      <c r="D133" s="148">
        <v>1</v>
      </c>
      <c r="E133" s="148"/>
      <c r="F133" s="149">
        <v>800</v>
      </c>
      <c r="G133" s="149">
        <f>D133*F133</f>
        <v>800</v>
      </c>
      <c r="H133" s="124">
        <f t="shared" ref="H133:H196" si="19">G133*12</f>
        <v>9600</v>
      </c>
    </row>
    <row r="134" spans="2:8" s="143" customFormat="1" ht="30" x14ac:dyDescent="0.25">
      <c r="B134" s="136" t="s">
        <v>271</v>
      </c>
      <c r="C134" s="136" t="s">
        <v>48</v>
      </c>
      <c r="D134" s="136">
        <f>D135+D141+D143</f>
        <v>11</v>
      </c>
      <c r="E134" s="136"/>
      <c r="F134" s="137"/>
      <c r="G134" s="138">
        <f>G135+G141+G143</f>
        <v>9200</v>
      </c>
      <c r="H134" s="136">
        <f t="shared" si="19"/>
        <v>110400</v>
      </c>
    </row>
    <row r="135" spans="2:8" s="143" customFormat="1" ht="15" x14ac:dyDescent="0.25">
      <c r="B135" s="167"/>
      <c r="C135" s="168" t="s">
        <v>272</v>
      </c>
      <c r="D135" s="142">
        <f>SUM(D136:D140)</f>
        <v>7</v>
      </c>
      <c r="E135" s="169"/>
      <c r="F135" s="142"/>
      <c r="G135" s="142">
        <f>SUM(G136:G140)</f>
        <v>6000</v>
      </c>
      <c r="H135" s="142">
        <f t="shared" si="19"/>
        <v>72000</v>
      </c>
    </row>
    <row r="136" spans="2:8" s="160" customFormat="1" ht="15" x14ac:dyDescent="0.25">
      <c r="B136" s="157"/>
      <c r="C136" s="158" t="s">
        <v>265</v>
      </c>
      <c r="D136" s="159">
        <v>1</v>
      </c>
      <c r="E136" s="159"/>
      <c r="F136" s="147">
        <v>1300</v>
      </c>
      <c r="G136" s="147">
        <f t="shared" ref="G136:G140" si="20">D136*F136</f>
        <v>1300</v>
      </c>
      <c r="H136" s="124">
        <f t="shared" si="19"/>
        <v>15600</v>
      </c>
    </row>
    <row r="137" spans="2:8" s="143" customFormat="1" ht="15" x14ac:dyDescent="0.25">
      <c r="B137" s="144"/>
      <c r="C137" s="166" t="s">
        <v>273</v>
      </c>
      <c r="D137" s="164">
        <v>1</v>
      </c>
      <c r="E137" s="164"/>
      <c r="F137" s="165">
        <v>800</v>
      </c>
      <c r="G137" s="147">
        <f t="shared" si="20"/>
        <v>800</v>
      </c>
      <c r="H137" s="124">
        <f t="shared" si="19"/>
        <v>9600</v>
      </c>
    </row>
    <row r="138" spans="2:8" s="143" customFormat="1" ht="15" x14ac:dyDescent="0.25">
      <c r="B138" s="144"/>
      <c r="C138" s="166" t="s">
        <v>8</v>
      </c>
      <c r="D138" s="164">
        <v>1</v>
      </c>
      <c r="E138" s="164"/>
      <c r="F138" s="165">
        <v>500</v>
      </c>
      <c r="G138" s="147">
        <f t="shared" si="20"/>
        <v>500</v>
      </c>
      <c r="H138" s="124">
        <f t="shared" si="19"/>
        <v>6000</v>
      </c>
    </row>
    <row r="139" spans="2:8" s="143" customFormat="1" ht="15" x14ac:dyDescent="0.25">
      <c r="B139" s="144"/>
      <c r="C139" s="166" t="s">
        <v>255</v>
      </c>
      <c r="D139" s="164">
        <v>1</v>
      </c>
      <c r="E139" s="164"/>
      <c r="F139" s="165">
        <v>1000</v>
      </c>
      <c r="G139" s="147">
        <f t="shared" si="20"/>
        <v>1000</v>
      </c>
      <c r="H139" s="124">
        <f t="shared" si="19"/>
        <v>12000</v>
      </c>
    </row>
    <row r="140" spans="2:8" s="143" customFormat="1" ht="15" x14ac:dyDescent="0.25">
      <c r="B140" s="144"/>
      <c r="C140" s="170" t="s">
        <v>256</v>
      </c>
      <c r="D140" s="164">
        <v>3</v>
      </c>
      <c r="E140" s="164"/>
      <c r="F140" s="165">
        <v>800</v>
      </c>
      <c r="G140" s="147">
        <f t="shared" si="20"/>
        <v>2400</v>
      </c>
      <c r="H140" s="124">
        <f t="shared" si="19"/>
        <v>28800</v>
      </c>
    </row>
    <row r="141" spans="2:8" s="143" customFormat="1" ht="15" x14ac:dyDescent="0.25">
      <c r="B141" s="167">
        <v>1</v>
      </c>
      <c r="C141" s="168" t="s">
        <v>274</v>
      </c>
      <c r="D141" s="142">
        <f>SUM(D142:D142)</f>
        <v>3</v>
      </c>
      <c r="E141" s="169"/>
      <c r="F141" s="142"/>
      <c r="G141" s="142">
        <f>SUM(G142:G142)</f>
        <v>2400</v>
      </c>
      <c r="H141" s="142">
        <f t="shared" si="19"/>
        <v>28800</v>
      </c>
    </row>
    <row r="142" spans="2:8" s="171" customFormat="1" ht="15" x14ac:dyDescent="0.25">
      <c r="B142" s="152"/>
      <c r="C142" s="170" t="s">
        <v>256</v>
      </c>
      <c r="D142" s="148">
        <v>3</v>
      </c>
      <c r="E142" s="148"/>
      <c r="F142" s="149">
        <v>800</v>
      </c>
      <c r="G142" s="149">
        <f>D142*F142</f>
        <v>2400</v>
      </c>
      <c r="H142" s="124">
        <f t="shared" si="19"/>
        <v>28800</v>
      </c>
    </row>
    <row r="143" spans="2:8" s="143" customFormat="1" ht="30" x14ac:dyDescent="0.25">
      <c r="B143" s="167">
        <v>2</v>
      </c>
      <c r="C143" s="168" t="s">
        <v>275</v>
      </c>
      <c r="D143" s="142">
        <f>SUM(D144:D144)</f>
        <v>1</v>
      </c>
      <c r="E143" s="169"/>
      <c r="F143" s="142"/>
      <c r="G143" s="142">
        <f>SUM(G144:G144)</f>
        <v>800</v>
      </c>
      <c r="H143" s="142">
        <f t="shared" si="19"/>
        <v>9600</v>
      </c>
    </row>
    <row r="144" spans="2:8" s="143" customFormat="1" ht="15" x14ac:dyDescent="0.25">
      <c r="B144" s="144"/>
      <c r="C144" s="170" t="s">
        <v>256</v>
      </c>
      <c r="D144" s="148">
        <v>1</v>
      </c>
      <c r="E144" s="148"/>
      <c r="F144" s="149">
        <v>800</v>
      </c>
      <c r="G144" s="149">
        <f>D144*F144</f>
        <v>800</v>
      </c>
      <c r="H144" s="124">
        <f t="shared" si="19"/>
        <v>9600</v>
      </c>
    </row>
    <row r="145" spans="2:8" s="153" customFormat="1" ht="45" x14ac:dyDescent="0.25">
      <c r="B145" s="136" t="s">
        <v>276</v>
      </c>
      <c r="C145" s="136" t="s">
        <v>51</v>
      </c>
      <c r="D145" s="136">
        <f>D146+D152+D154+D156+D158+D160+D162+D164+D166</f>
        <v>25</v>
      </c>
      <c r="E145" s="136"/>
      <c r="F145" s="137"/>
      <c r="G145" s="138">
        <f>G146+G152+G154+G156+G158+G160+G162+G164+G166</f>
        <v>20400</v>
      </c>
      <c r="H145" s="136">
        <f t="shared" si="19"/>
        <v>244800</v>
      </c>
    </row>
    <row r="146" spans="2:8" s="153" customFormat="1" ht="15" x14ac:dyDescent="0.25">
      <c r="B146" s="140"/>
      <c r="C146" s="172" t="s">
        <v>277</v>
      </c>
      <c r="D146" s="142">
        <f>SUM(D147:D151)</f>
        <v>10</v>
      </c>
      <c r="E146" s="169"/>
      <c r="F146" s="142"/>
      <c r="G146" s="142">
        <f>SUM(G147:G151)</f>
        <v>8400</v>
      </c>
      <c r="H146" s="142">
        <f t="shared" si="19"/>
        <v>100800</v>
      </c>
    </row>
    <row r="147" spans="2:8" s="160" customFormat="1" ht="15" x14ac:dyDescent="0.25">
      <c r="B147" s="157"/>
      <c r="C147" s="158" t="s">
        <v>265</v>
      </c>
      <c r="D147" s="159">
        <v>1</v>
      </c>
      <c r="E147" s="159"/>
      <c r="F147" s="147">
        <v>1300</v>
      </c>
      <c r="G147" s="147">
        <f t="shared" ref="G147:G151" si="21">D147*F147</f>
        <v>1300</v>
      </c>
      <c r="H147" s="124">
        <f t="shared" si="19"/>
        <v>15600</v>
      </c>
    </row>
    <row r="148" spans="2:8" s="143" customFormat="1" ht="15" x14ac:dyDescent="0.25">
      <c r="B148" s="144"/>
      <c r="C148" s="144" t="s">
        <v>8</v>
      </c>
      <c r="D148" s="164">
        <v>1</v>
      </c>
      <c r="E148" s="164"/>
      <c r="F148" s="165">
        <v>500</v>
      </c>
      <c r="G148" s="147">
        <f t="shared" si="21"/>
        <v>500</v>
      </c>
      <c r="H148" s="124">
        <f t="shared" si="19"/>
        <v>6000</v>
      </c>
    </row>
    <row r="149" spans="2:8" s="143" customFormat="1" ht="15" x14ac:dyDescent="0.25">
      <c r="B149" s="144"/>
      <c r="C149" s="152" t="s">
        <v>259</v>
      </c>
      <c r="D149" s="164">
        <v>1</v>
      </c>
      <c r="E149" s="164"/>
      <c r="F149" s="165">
        <v>800</v>
      </c>
      <c r="G149" s="147">
        <f t="shared" si="21"/>
        <v>800</v>
      </c>
      <c r="H149" s="124">
        <f t="shared" si="19"/>
        <v>9600</v>
      </c>
    </row>
    <row r="150" spans="2:8" s="143" customFormat="1" ht="15" x14ac:dyDescent="0.25">
      <c r="B150" s="144"/>
      <c r="C150" s="144" t="s">
        <v>255</v>
      </c>
      <c r="D150" s="164">
        <v>1</v>
      </c>
      <c r="E150" s="164"/>
      <c r="F150" s="165">
        <v>1000</v>
      </c>
      <c r="G150" s="147">
        <f t="shared" si="21"/>
        <v>1000</v>
      </c>
      <c r="H150" s="124">
        <f t="shared" si="19"/>
        <v>12000</v>
      </c>
    </row>
    <row r="151" spans="2:8" s="143" customFormat="1" ht="15" x14ac:dyDescent="0.25">
      <c r="B151" s="144"/>
      <c r="C151" s="144" t="s">
        <v>256</v>
      </c>
      <c r="D151" s="164">
        <v>6</v>
      </c>
      <c r="E151" s="164"/>
      <c r="F151" s="165">
        <v>800</v>
      </c>
      <c r="G151" s="147">
        <f t="shared" si="21"/>
        <v>4800</v>
      </c>
      <c r="H151" s="124">
        <f t="shared" si="19"/>
        <v>57600</v>
      </c>
    </row>
    <row r="152" spans="2:8" s="153" customFormat="1" ht="15" x14ac:dyDescent="0.25">
      <c r="B152" s="167">
        <v>1</v>
      </c>
      <c r="C152" s="140" t="s">
        <v>278</v>
      </c>
      <c r="D152" s="142">
        <f>SUM(D153:D153)</f>
        <v>1</v>
      </c>
      <c r="E152" s="169"/>
      <c r="F152" s="142"/>
      <c r="G152" s="142">
        <f>SUM(G153:G153)</f>
        <v>800</v>
      </c>
      <c r="H152" s="142">
        <f t="shared" si="19"/>
        <v>9600</v>
      </c>
    </row>
    <row r="153" spans="2:8" s="143" customFormat="1" ht="15" x14ac:dyDescent="0.25">
      <c r="B153" s="144"/>
      <c r="C153" s="144" t="s">
        <v>279</v>
      </c>
      <c r="D153" s="148">
        <v>1</v>
      </c>
      <c r="E153" s="148"/>
      <c r="F153" s="149">
        <v>800</v>
      </c>
      <c r="G153" s="147">
        <f t="shared" ref="G153:G186" si="22">D153*F153</f>
        <v>800</v>
      </c>
      <c r="H153" s="124">
        <f t="shared" si="19"/>
        <v>9600</v>
      </c>
    </row>
    <row r="154" spans="2:8" s="143" customFormat="1" ht="30" x14ac:dyDescent="0.25">
      <c r="B154" s="167">
        <v>2</v>
      </c>
      <c r="C154" s="173" t="s">
        <v>280</v>
      </c>
      <c r="D154" s="142">
        <f>SUM(D155:D155)</f>
        <v>3</v>
      </c>
      <c r="E154" s="169"/>
      <c r="F154" s="142"/>
      <c r="G154" s="142">
        <f>SUM(G155:G155)</f>
        <v>2400</v>
      </c>
      <c r="H154" s="142">
        <f t="shared" si="19"/>
        <v>28800</v>
      </c>
    </row>
    <row r="155" spans="2:8" s="143" customFormat="1" ht="15" x14ac:dyDescent="0.25">
      <c r="B155" s="144"/>
      <c r="C155" s="144" t="s">
        <v>256</v>
      </c>
      <c r="D155" s="148">
        <v>3</v>
      </c>
      <c r="E155" s="148"/>
      <c r="F155" s="149">
        <v>800</v>
      </c>
      <c r="G155" s="147">
        <f t="shared" si="22"/>
        <v>2400</v>
      </c>
      <c r="H155" s="124">
        <f t="shared" si="19"/>
        <v>28800</v>
      </c>
    </row>
    <row r="156" spans="2:8" s="153" customFormat="1" ht="15" x14ac:dyDescent="0.25">
      <c r="B156" s="167">
        <v>3</v>
      </c>
      <c r="C156" s="173" t="s">
        <v>281</v>
      </c>
      <c r="D156" s="142">
        <f>SUM(D157:D157)</f>
        <v>2</v>
      </c>
      <c r="E156" s="169"/>
      <c r="F156" s="142"/>
      <c r="G156" s="142">
        <f>SUM(G157:G157)</f>
        <v>1600</v>
      </c>
      <c r="H156" s="142">
        <f t="shared" si="19"/>
        <v>19200</v>
      </c>
    </row>
    <row r="157" spans="2:8" s="143" customFormat="1" ht="15" x14ac:dyDescent="0.25">
      <c r="B157" s="144"/>
      <c r="C157" s="145" t="s">
        <v>256</v>
      </c>
      <c r="D157" s="148">
        <v>2</v>
      </c>
      <c r="E157" s="148"/>
      <c r="F157" s="149">
        <v>800</v>
      </c>
      <c r="G157" s="147">
        <f t="shared" si="22"/>
        <v>1600</v>
      </c>
      <c r="H157" s="124">
        <f t="shared" si="19"/>
        <v>19200</v>
      </c>
    </row>
    <row r="158" spans="2:8" s="143" customFormat="1" ht="15" x14ac:dyDescent="0.25">
      <c r="B158" s="167">
        <v>4</v>
      </c>
      <c r="C158" s="140" t="s">
        <v>282</v>
      </c>
      <c r="D158" s="142">
        <f>SUM(D159:D159)</f>
        <v>2</v>
      </c>
      <c r="E158" s="169"/>
      <c r="F158" s="142"/>
      <c r="G158" s="142">
        <f>SUM(G159:G159)</f>
        <v>1600</v>
      </c>
      <c r="H158" s="142">
        <f t="shared" si="19"/>
        <v>19200</v>
      </c>
    </row>
    <row r="159" spans="2:8" s="143" customFormat="1" ht="15" x14ac:dyDescent="0.25">
      <c r="B159" s="144"/>
      <c r="C159" s="144" t="s">
        <v>256</v>
      </c>
      <c r="D159" s="120">
        <v>2</v>
      </c>
      <c r="E159" s="120"/>
      <c r="F159" s="146">
        <v>800</v>
      </c>
      <c r="G159" s="147">
        <f t="shared" si="22"/>
        <v>1600</v>
      </c>
      <c r="H159" s="124">
        <f t="shared" si="19"/>
        <v>19200</v>
      </c>
    </row>
    <row r="160" spans="2:8" s="153" customFormat="1" ht="15" x14ac:dyDescent="0.25">
      <c r="B160" s="167">
        <v>5</v>
      </c>
      <c r="C160" s="141" t="s">
        <v>283</v>
      </c>
      <c r="D160" s="142">
        <f>SUM(D161:D161)</f>
        <v>2</v>
      </c>
      <c r="E160" s="169"/>
      <c r="F160" s="142"/>
      <c r="G160" s="142">
        <f>SUM(G161:G161)</f>
        <v>1600</v>
      </c>
      <c r="H160" s="142">
        <f t="shared" si="19"/>
        <v>19200</v>
      </c>
    </row>
    <row r="161" spans="2:8" s="143" customFormat="1" ht="15" x14ac:dyDescent="0.25">
      <c r="B161" s="144"/>
      <c r="C161" s="145" t="s">
        <v>256</v>
      </c>
      <c r="D161" s="148">
        <v>2</v>
      </c>
      <c r="E161" s="148"/>
      <c r="F161" s="149">
        <v>800</v>
      </c>
      <c r="G161" s="147">
        <f t="shared" si="22"/>
        <v>1600</v>
      </c>
      <c r="H161" s="124">
        <f t="shared" si="19"/>
        <v>19200</v>
      </c>
    </row>
    <row r="162" spans="2:8" s="153" customFormat="1" ht="15" x14ac:dyDescent="0.25">
      <c r="B162" s="167">
        <v>6</v>
      </c>
      <c r="C162" s="168" t="s">
        <v>284</v>
      </c>
      <c r="D162" s="142">
        <f>SUM(D163:D163)</f>
        <v>2</v>
      </c>
      <c r="E162" s="169"/>
      <c r="F162" s="142"/>
      <c r="G162" s="142">
        <f>SUM(G163:G163)</f>
        <v>1600</v>
      </c>
      <c r="H162" s="142">
        <f t="shared" si="19"/>
        <v>19200</v>
      </c>
    </row>
    <row r="163" spans="2:8" s="143" customFormat="1" ht="15" x14ac:dyDescent="0.25">
      <c r="B163" s="144"/>
      <c r="C163" s="152" t="s">
        <v>256</v>
      </c>
      <c r="D163" s="148">
        <v>2</v>
      </c>
      <c r="E163" s="148"/>
      <c r="F163" s="149">
        <v>800</v>
      </c>
      <c r="G163" s="147">
        <f t="shared" si="22"/>
        <v>1600</v>
      </c>
      <c r="H163" s="124">
        <f t="shared" si="19"/>
        <v>19200</v>
      </c>
    </row>
    <row r="164" spans="2:8" s="153" customFormat="1" ht="15.75" customHeight="1" x14ac:dyDescent="0.25">
      <c r="B164" s="167">
        <v>7</v>
      </c>
      <c r="C164" s="140" t="s">
        <v>285</v>
      </c>
      <c r="D164" s="142">
        <f>SUM(D165:D165)</f>
        <v>1</v>
      </c>
      <c r="E164" s="169"/>
      <c r="F164" s="142"/>
      <c r="G164" s="142">
        <f>SUM(G165:G165)</f>
        <v>800</v>
      </c>
      <c r="H164" s="142">
        <f t="shared" si="19"/>
        <v>9600</v>
      </c>
    </row>
    <row r="165" spans="2:8" s="143" customFormat="1" ht="15" x14ac:dyDescent="0.25">
      <c r="B165" s="144"/>
      <c r="C165" s="144" t="s">
        <v>256</v>
      </c>
      <c r="D165" s="148">
        <v>1</v>
      </c>
      <c r="E165" s="148"/>
      <c r="F165" s="149">
        <v>800</v>
      </c>
      <c r="G165" s="147">
        <f t="shared" si="22"/>
        <v>800</v>
      </c>
      <c r="H165" s="124">
        <f t="shared" si="19"/>
        <v>9600</v>
      </c>
    </row>
    <row r="166" spans="2:8" s="153" customFormat="1" ht="15" x14ac:dyDescent="0.25">
      <c r="B166" s="167">
        <v>8</v>
      </c>
      <c r="C166" s="140" t="s">
        <v>286</v>
      </c>
      <c r="D166" s="142">
        <f>SUM(D167:D167)</f>
        <v>2</v>
      </c>
      <c r="E166" s="169"/>
      <c r="F166" s="142"/>
      <c r="G166" s="142">
        <f>SUM(G167:G167)</f>
        <v>1600</v>
      </c>
      <c r="H166" s="142">
        <f t="shared" si="19"/>
        <v>19200</v>
      </c>
    </row>
    <row r="167" spans="2:8" s="143" customFormat="1" ht="15" x14ac:dyDescent="0.25">
      <c r="B167" s="144"/>
      <c r="C167" s="152" t="s">
        <v>256</v>
      </c>
      <c r="D167" s="148">
        <v>2</v>
      </c>
      <c r="E167" s="148"/>
      <c r="F167" s="149">
        <v>800</v>
      </c>
      <c r="G167" s="147">
        <f t="shared" si="22"/>
        <v>1600</v>
      </c>
      <c r="H167" s="124">
        <f t="shared" si="19"/>
        <v>19200</v>
      </c>
    </row>
    <row r="168" spans="2:8" s="143" customFormat="1" ht="30" x14ac:dyDescent="0.25">
      <c r="B168" s="136" t="s">
        <v>287</v>
      </c>
      <c r="C168" s="136" t="s">
        <v>61</v>
      </c>
      <c r="D168" s="136">
        <f>D169+D175+D177+D179+D181+D183+D185+D187</f>
        <v>35</v>
      </c>
      <c r="E168" s="136"/>
      <c r="F168" s="137"/>
      <c r="G168" s="138">
        <f>G169+G175+G177+G179+G181+G183+G185+G187</f>
        <v>28400</v>
      </c>
      <c r="H168" s="136">
        <f t="shared" si="19"/>
        <v>340800</v>
      </c>
    </row>
    <row r="169" spans="2:8" s="143" customFormat="1" ht="15" x14ac:dyDescent="0.25">
      <c r="B169" s="140"/>
      <c r="C169" s="172" t="s">
        <v>288</v>
      </c>
      <c r="D169" s="142">
        <f>SUM(D170:D174)</f>
        <v>16</v>
      </c>
      <c r="E169" s="169"/>
      <c r="F169" s="142"/>
      <c r="G169" s="142">
        <f>SUM(G170:G174)</f>
        <v>13200</v>
      </c>
      <c r="H169" s="142">
        <f t="shared" si="19"/>
        <v>158400</v>
      </c>
    </row>
    <row r="170" spans="2:8" s="143" customFormat="1" ht="15" x14ac:dyDescent="0.25">
      <c r="B170" s="144"/>
      <c r="C170" s="144" t="s">
        <v>265</v>
      </c>
      <c r="D170" s="148">
        <v>1</v>
      </c>
      <c r="E170" s="148"/>
      <c r="F170" s="149">
        <v>1300</v>
      </c>
      <c r="G170" s="147">
        <f t="shared" si="22"/>
        <v>1300</v>
      </c>
      <c r="H170" s="124">
        <f t="shared" si="19"/>
        <v>15600</v>
      </c>
    </row>
    <row r="171" spans="2:8" s="143" customFormat="1" ht="15" x14ac:dyDescent="0.25">
      <c r="B171" s="144"/>
      <c r="C171" s="144" t="s">
        <v>8</v>
      </c>
      <c r="D171" s="148">
        <v>1</v>
      </c>
      <c r="E171" s="148"/>
      <c r="F171" s="149">
        <v>500</v>
      </c>
      <c r="G171" s="147">
        <f t="shared" si="22"/>
        <v>500</v>
      </c>
      <c r="H171" s="124">
        <f t="shared" si="19"/>
        <v>6000</v>
      </c>
    </row>
    <row r="172" spans="2:8" s="143" customFormat="1" ht="15" x14ac:dyDescent="0.25">
      <c r="B172" s="144"/>
      <c r="C172" s="152" t="s">
        <v>273</v>
      </c>
      <c r="D172" s="148">
        <v>1</v>
      </c>
      <c r="E172" s="148"/>
      <c r="F172" s="149">
        <v>800</v>
      </c>
      <c r="G172" s="147">
        <f t="shared" si="22"/>
        <v>800</v>
      </c>
      <c r="H172" s="124">
        <f t="shared" si="19"/>
        <v>9600</v>
      </c>
    </row>
    <row r="173" spans="2:8" s="143" customFormat="1" ht="15" x14ac:dyDescent="0.25">
      <c r="B173" s="144"/>
      <c r="C173" s="144" t="s">
        <v>255</v>
      </c>
      <c r="D173" s="148">
        <v>1</v>
      </c>
      <c r="E173" s="148"/>
      <c r="F173" s="149">
        <v>1000</v>
      </c>
      <c r="G173" s="147">
        <f t="shared" si="22"/>
        <v>1000</v>
      </c>
      <c r="H173" s="124">
        <f t="shared" si="19"/>
        <v>12000</v>
      </c>
    </row>
    <row r="174" spans="2:8" s="143" customFormat="1" ht="15" x14ac:dyDescent="0.25">
      <c r="B174" s="144"/>
      <c r="C174" s="144" t="s">
        <v>256</v>
      </c>
      <c r="D174" s="148">
        <v>12</v>
      </c>
      <c r="E174" s="148"/>
      <c r="F174" s="149">
        <v>800</v>
      </c>
      <c r="G174" s="147">
        <f t="shared" si="22"/>
        <v>9600</v>
      </c>
      <c r="H174" s="124">
        <f t="shared" si="19"/>
        <v>115200</v>
      </c>
    </row>
    <row r="175" spans="2:8" s="143" customFormat="1" ht="15" x14ac:dyDescent="0.25">
      <c r="B175" s="167">
        <v>1</v>
      </c>
      <c r="C175" s="168" t="s">
        <v>289</v>
      </c>
      <c r="D175" s="142">
        <f>SUM(D176:D176)</f>
        <v>2</v>
      </c>
      <c r="E175" s="169"/>
      <c r="F175" s="142"/>
      <c r="G175" s="142">
        <f>SUM(G176:G176)</f>
        <v>1600</v>
      </c>
      <c r="H175" s="142">
        <f t="shared" si="19"/>
        <v>19200</v>
      </c>
    </row>
    <row r="176" spans="2:8" s="143" customFormat="1" ht="15" x14ac:dyDescent="0.25">
      <c r="B176" s="144"/>
      <c r="C176" s="144" t="s">
        <v>256</v>
      </c>
      <c r="D176" s="148">
        <v>2</v>
      </c>
      <c r="E176" s="148"/>
      <c r="F176" s="149">
        <v>800</v>
      </c>
      <c r="G176" s="147">
        <f t="shared" si="22"/>
        <v>1600</v>
      </c>
      <c r="H176" s="124">
        <f t="shared" si="19"/>
        <v>19200</v>
      </c>
    </row>
    <row r="177" spans="2:8" s="143" customFormat="1" ht="15" x14ac:dyDescent="0.25">
      <c r="B177" s="167">
        <v>2</v>
      </c>
      <c r="C177" s="173" t="s">
        <v>290</v>
      </c>
      <c r="D177" s="142">
        <f>SUM(D178:D178)</f>
        <v>2</v>
      </c>
      <c r="E177" s="169"/>
      <c r="F177" s="142"/>
      <c r="G177" s="142">
        <f>SUM(G178:G178)</f>
        <v>1600</v>
      </c>
      <c r="H177" s="142">
        <f t="shared" si="19"/>
        <v>19200</v>
      </c>
    </row>
    <row r="178" spans="2:8" s="143" customFormat="1" ht="15" x14ac:dyDescent="0.25">
      <c r="B178" s="144"/>
      <c r="C178" s="144" t="s">
        <v>256</v>
      </c>
      <c r="D178" s="148">
        <v>2</v>
      </c>
      <c r="E178" s="148"/>
      <c r="F178" s="149">
        <v>800</v>
      </c>
      <c r="G178" s="147">
        <f t="shared" si="22"/>
        <v>1600</v>
      </c>
      <c r="H178" s="124">
        <f t="shared" si="19"/>
        <v>19200</v>
      </c>
    </row>
    <row r="179" spans="2:8" s="143" customFormat="1" ht="15" x14ac:dyDescent="0.25">
      <c r="B179" s="167">
        <v>3</v>
      </c>
      <c r="C179" s="173" t="s">
        <v>291</v>
      </c>
      <c r="D179" s="142">
        <f>SUM(D180:D180)</f>
        <v>4</v>
      </c>
      <c r="E179" s="169"/>
      <c r="F179" s="142"/>
      <c r="G179" s="142">
        <f>SUM(G180:G180)</f>
        <v>3200</v>
      </c>
      <c r="H179" s="142">
        <f t="shared" si="19"/>
        <v>38400</v>
      </c>
    </row>
    <row r="180" spans="2:8" s="143" customFormat="1" ht="15" x14ac:dyDescent="0.25">
      <c r="B180" s="144"/>
      <c r="C180" s="144" t="s">
        <v>256</v>
      </c>
      <c r="D180" s="148">
        <v>4</v>
      </c>
      <c r="E180" s="148"/>
      <c r="F180" s="149">
        <v>800</v>
      </c>
      <c r="G180" s="147">
        <f t="shared" si="22"/>
        <v>3200</v>
      </c>
      <c r="H180" s="124">
        <f t="shared" si="19"/>
        <v>38400</v>
      </c>
    </row>
    <row r="181" spans="2:8" s="143" customFormat="1" ht="15" x14ac:dyDescent="0.25">
      <c r="B181" s="167">
        <v>4</v>
      </c>
      <c r="C181" s="173" t="s">
        <v>292</v>
      </c>
      <c r="D181" s="142">
        <f>SUM(D182:D182)</f>
        <v>4</v>
      </c>
      <c r="E181" s="169"/>
      <c r="F181" s="142"/>
      <c r="G181" s="142">
        <f>SUM(G182:G182)</f>
        <v>3200</v>
      </c>
      <c r="H181" s="142">
        <f t="shared" si="19"/>
        <v>38400</v>
      </c>
    </row>
    <row r="182" spans="2:8" s="160" customFormat="1" ht="15" x14ac:dyDescent="0.25">
      <c r="B182" s="174"/>
      <c r="C182" s="174" t="s">
        <v>256</v>
      </c>
      <c r="D182" s="148">
        <v>4</v>
      </c>
      <c r="E182" s="148"/>
      <c r="F182" s="149">
        <v>800</v>
      </c>
      <c r="G182" s="147">
        <f t="shared" si="22"/>
        <v>3200</v>
      </c>
      <c r="H182" s="124">
        <f t="shared" si="19"/>
        <v>38400</v>
      </c>
    </row>
    <row r="183" spans="2:8" s="143" customFormat="1" ht="30" x14ac:dyDescent="0.25">
      <c r="B183" s="167">
        <v>5</v>
      </c>
      <c r="C183" s="168" t="s">
        <v>293</v>
      </c>
      <c r="D183" s="142">
        <f>SUM(D184:D184)</f>
        <v>2</v>
      </c>
      <c r="E183" s="169"/>
      <c r="F183" s="142"/>
      <c r="G183" s="142">
        <f>SUM(G184:G184)</f>
        <v>1600</v>
      </c>
      <c r="H183" s="142">
        <f t="shared" si="19"/>
        <v>19200</v>
      </c>
    </row>
    <row r="184" spans="2:8" s="143" customFormat="1" ht="15" x14ac:dyDescent="0.25">
      <c r="B184" s="144"/>
      <c r="C184" s="144" t="s">
        <v>279</v>
      </c>
      <c r="D184" s="148">
        <v>2</v>
      </c>
      <c r="E184" s="148"/>
      <c r="F184" s="149">
        <v>800</v>
      </c>
      <c r="G184" s="147">
        <f t="shared" si="22"/>
        <v>1600</v>
      </c>
      <c r="H184" s="124">
        <f t="shared" si="19"/>
        <v>19200</v>
      </c>
    </row>
    <row r="185" spans="2:8" s="143" customFormat="1" ht="15" x14ac:dyDescent="0.25">
      <c r="B185" s="167">
        <v>6</v>
      </c>
      <c r="C185" s="168" t="s">
        <v>294</v>
      </c>
      <c r="D185" s="142">
        <f>SUM(D186:D186)</f>
        <v>3</v>
      </c>
      <c r="E185" s="169"/>
      <c r="F185" s="142"/>
      <c r="G185" s="142">
        <f>SUM(G186:G186)</f>
        <v>2400</v>
      </c>
      <c r="H185" s="142">
        <f t="shared" si="19"/>
        <v>28800</v>
      </c>
    </row>
    <row r="186" spans="2:8" s="143" customFormat="1" ht="15" x14ac:dyDescent="0.25">
      <c r="B186" s="144"/>
      <c r="C186" s="144" t="s">
        <v>256</v>
      </c>
      <c r="D186" s="148">
        <v>3</v>
      </c>
      <c r="E186" s="148"/>
      <c r="F186" s="149">
        <v>800</v>
      </c>
      <c r="G186" s="147">
        <f t="shared" si="22"/>
        <v>2400</v>
      </c>
      <c r="H186" s="124">
        <f t="shared" si="19"/>
        <v>28800</v>
      </c>
    </row>
    <row r="187" spans="2:8" s="143" customFormat="1" ht="15" x14ac:dyDescent="0.25">
      <c r="B187" s="167">
        <v>7</v>
      </c>
      <c r="C187" s="173" t="s">
        <v>295</v>
      </c>
      <c r="D187" s="142">
        <f>SUM(D188:D188)</f>
        <v>2</v>
      </c>
      <c r="E187" s="169"/>
      <c r="F187" s="142"/>
      <c r="G187" s="142">
        <f>SUM(G188:G188)</f>
        <v>1600</v>
      </c>
      <c r="H187" s="142">
        <f t="shared" si="19"/>
        <v>19200</v>
      </c>
    </row>
    <row r="188" spans="2:8" s="143" customFormat="1" ht="15" x14ac:dyDescent="0.25">
      <c r="B188" s="144"/>
      <c r="C188" s="144" t="s">
        <v>256</v>
      </c>
      <c r="D188" s="148">
        <v>2</v>
      </c>
      <c r="E188" s="148"/>
      <c r="F188" s="149">
        <v>800</v>
      </c>
      <c r="G188" s="147">
        <f t="shared" ref="G188:G250" si="23">D188*F188</f>
        <v>1600</v>
      </c>
      <c r="H188" s="124">
        <f t="shared" si="19"/>
        <v>19200</v>
      </c>
    </row>
    <row r="189" spans="2:8" s="153" customFormat="1" ht="30" x14ac:dyDescent="0.25">
      <c r="B189" s="136" t="s">
        <v>296</v>
      </c>
      <c r="C189" s="136" t="s">
        <v>69</v>
      </c>
      <c r="D189" s="136">
        <f>D190+D196+D198+D200+D202+D204</f>
        <v>16</v>
      </c>
      <c r="E189" s="136"/>
      <c r="F189" s="137"/>
      <c r="G189" s="138">
        <f>G190+G196+G198+G200+G202+G204</f>
        <v>13200</v>
      </c>
      <c r="H189" s="136">
        <f t="shared" si="19"/>
        <v>158400</v>
      </c>
    </row>
    <row r="190" spans="2:8" s="153" customFormat="1" ht="15" x14ac:dyDescent="0.25">
      <c r="B190" s="140"/>
      <c r="C190" s="172" t="s">
        <v>297</v>
      </c>
      <c r="D190" s="142">
        <f>SUM(D191:D195)</f>
        <v>7</v>
      </c>
      <c r="E190" s="175"/>
      <c r="F190" s="176"/>
      <c r="G190" s="142">
        <f>SUM(G191:G195)</f>
        <v>6000</v>
      </c>
      <c r="H190" s="142">
        <f t="shared" si="19"/>
        <v>72000</v>
      </c>
    </row>
    <row r="191" spans="2:8" s="160" customFormat="1" ht="15" x14ac:dyDescent="0.25">
      <c r="B191" s="157"/>
      <c r="C191" s="158" t="s">
        <v>265</v>
      </c>
      <c r="D191" s="177">
        <v>1</v>
      </c>
      <c r="E191" s="177"/>
      <c r="F191" s="154">
        <v>1300</v>
      </c>
      <c r="G191" s="147">
        <f t="shared" si="23"/>
        <v>1300</v>
      </c>
      <c r="H191" s="124">
        <f t="shared" si="19"/>
        <v>15600</v>
      </c>
    </row>
    <row r="192" spans="2:8" s="143" customFormat="1" ht="15" x14ac:dyDescent="0.25">
      <c r="B192" s="144"/>
      <c r="C192" s="178" t="s">
        <v>259</v>
      </c>
      <c r="D192" s="120">
        <v>1</v>
      </c>
      <c r="E192" s="120"/>
      <c r="F192" s="146">
        <v>800</v>
      </c>
      <c r="G192" s="147">
        <f t="shared" si="23"/>
        <v>800</v>
      </c>
      <c r="H192" s="124">
        <f t="shared" si="19"/>
        <v>9600</v>
      </c>
    </row>
    <row r="193" spans="2:8" s="143" customFormat="1" ht="15" x14ac:dyDescent="0.25">
      <c r="B193" s="144"/>
      <c r="C193" s="178" t="s">
        <v>8</v>
      </c>
      <c r="D193" s="120">
        <v>1</v>
      </c>
      <c r="E193" s="120"/>
      <c r="F193" s="146">
        <v>500</v>
      </c>
      <c r="G193" s="147">
        <f t="shared" si="23"/>
        <v>500</v>
      </c>
      <c r="H193" s="124">
        <f t="shared" si="19"/>
        <v>6000</v>
      </c>
    </row>
    <row r="194" spans="2:8" s="153" customFormat="1" ht="15" x14ac:dyDescent="0.25">
      <c r="B194" s="155"/>
      <c r="C194" s="178" t="s">
        <v>262</v>
      </c>
      <c r="D194" s="120">
        <v>1</v>
      </c>
      <c r="E194" s="120"/>
      <c r="F194" s="146">
        <v>1000</v>
      </c>
      <c r="G194" s="147">
        <f t="shared" si="23"/>
        <v>1000</v>
      </c>
      <c r="H194" s="124">
        <f t="shared" si="19"/>
        <v>12000</v>
      </c>
    </row>
    <row r="195" spans="2:8" s="143" customFormat="1" ht="15" x14ac:dyDescent="0.25">
      <c r="B195" s="144"/>
      <c r="C195" s="145" t="s">
        <v>256</v>
      </c>
      <c r="D195" s="120">
        <v>3</v>
      </c>
      <c r="E195" s="120"/>
      <c r="F195" s="146">
        <v>800</v>
      </c>
      <c r="G195" s="147">
        <f t="shared" si="23"/>
        <v>2400</v>
      </c>
      <c r="H195" s="124">
        <f t="shared" si="19"/>
        <v>28800</v>
      </c>
    </row>
    <row r="196" spans="2:8" s="153" customFormat="1" ht="30" x14ac:dyDescent="0.25">
      <c r="B196" s="167">
        <v>1</v>
      </c>
      <c r="C196" s="141" t="s">
        <v>298</v>
      </c>
      <c r="D196" s="142">
        <f>SUM(D197:D197)</f>
        <v>1</v>
      </c>
      <c r="E196" s="169"/>
      <c r="F196" s="142"/>
      <c r="G196" s="142">
        <f>SUM(G197:G197)</f>
        <v>800</v>
      </c>
      <c r="H196" s="142">
        <f t="shared" si="19"/>
        <v>9600</v>
      </c>
    </row>
    <row r="197" spans="2:8" s="143" customFormat="1" ht="15" x14ac:dyDescent="0.25">
      <c r="B197" s="144"/>
      <c r="C197" s="145" t="s">
        <v>256</v>
      </c>
      <c r="D197" s="164">
        <v>1</v>
      </c>
      <c r="E197" s="164"/>
      <c r="F197" s="165">
        <v>800</v>
      </c>
      <c r="G197" s="147">
        <f t="shared" si="23"/>
        <v>800</v>
      </c>
      <c r="H197" s="124">
        <f t="shared" ref="H197:H260" si="24">G197*12</f>
        <v>9600</v>
      </c>
    </row>
    <row r="198" spans="2:8" s="153" customFormat="1" ht="15" x14ac:dyDescent="0.25">
      <c r="B198" s="167">
        <v>2</v>
      </c>
      <c r="C198" s="141" t="s">
        <v>299</v>
      </c>
      <c r="D198" s="142">
        <f>SUM(D199:D199)</f>
        <v>2</v>
      </c>
      <c r="E198" s="169"/>
      <c r="F198" s="142"/>
      <c r="G198" s="142">
        <f>SUM(G199:G199)</f>
        <v>1600</v>
      </c>
      <c r="H198" s="142">
        <f t="shared" si="24"/>
        <v>19200</v>
      </c>
    </row>
    <row r="199" spans="2:8" s="143" customFormat="1" ht="15" x14ac:dyDescent="0.25">
      <c r="B199" s="144"/>
      <c r="C199" s="145" t="s">
        <v>256</v>
      </c>
      <c r="D199" s="148">
        <v>2</v>
      </c>
      <c r="E199" s="148"/>
      <c r="F199" s="149">
        <v>800</v>
      </c>
      <c r="G199" s="147">
        <f t="shared" si="23"/>
        <v>1600</v>
      </c>
      <c r="H199" s="124">
        <f t="shared" si="24"/>
        <v>19200</v>
      </c>
    </row>
    <row r="200" spans="2:8" s="153" customFormat="1" ht="15" x14ac:dyDescent="0.25">
      <c r="B200" s="167">
        <v>3</v>
      </c>
      <c r="C200" s="141" t="s">
        <v>300</v>
      </c>
      <c r="D200" s="142">
        <f>SUM(D201:D201)</f>
        <v>2</v>
      </c>
      <c r="E200" s="169"/>
      <c r="F200" s="142"/>
      <c r="G200" s="142">
        <f>SUM(G201:G201)</f>
        <v>1600</v>
      </c>
      <c r="H200" s="142">
        <f t="shared" si="24"/>
        <v>19200</v>
      </c>
    </row>
    <row r="201" spans="2:8" s="153" customFormat="1" ht="15" x14ac:dyDescent="0.25">
      <c r="B201" s="155"/>
      <c r="C201" s="178" t="s">
        <v>256</v>
      </c>
      <c r="D201" s="148">
        <v>2</v>
      </c>
      <c r="E201" s="148"/>
      <c r="F201" s="149">
        <v>800</v>
      </c>
      <c r="G201" s="147">
        <f t="shared" si="23"/>
        <v>1600</v>
      </c>
      <c r="H201" s="124">
        <f t="shared" si="24"/>
        <v>19200</v>
      </c>
    </row>
    <row r="202" spans="2:8" s="153" customFormat="1" ht="15" x14ac:dyDescent="0.25">
      <c r="B202" s="167">
        <v>4</v>
      </c>
      <c r="C202" s="141" t="s">
        <v>301</v>
      </c>
      <c r="D202" s="142">
        <f>SUM(D203:D203)</f>
        <v>2</v>
      </c>
      <c r="E202" s="169"/>
      <c r="F202" s="142"/>
      <c r="G202" s="142">
        <f>SUM(G203:G203)</f>
        <v>1600</v>
      </c>
      <c r="H202" s="142">
        <f t="shared" si="24"/>
        <v>19200</v>
      </c>
    </row>
    <row r="203" spans="2:8" s="143" customFormat="1" ht="15" x14ac:dyDescent="0.25">
      <c r="B203" s="144"/>
      <c r="C203" s="145" t="s">
        <v>263</v>
      </c>
      <c r="D203" s="164">
        <v>2</v>
      </c>
      <c r="E203" s="164"/>
      <c r="F203" s="165">
        <v>800</v>
      </c>
      <c r="G203" s="147">
        <f t="shared" si="23"/>
        <v>1600</v>
      </c>
      <c r="H203" s="124">
        <f t="shared" si="24"/>
        <v>19200</v>
      </c>
    </row>
    <row r="204" spans="2:8" s="153" customFormat="1" ht="30" x14ac:dyDescent="0.25">
      <c r="B204" s="167">
        <v>5</v>
      </c>
      <c r="C204" s="141" t="s">
        <v>302</v>
      </c>
      <c r="D204" s="142">
        <f>SUM(D205:D205)</f>
        <v>2</v>
      </c>
      <c r="E204" s="169"/>
      <c r="F204" s="142"/>
      <c r="G204" s="142">
        <f>SUM(G205:G205)</f>
        <v>1600</v>
      </c>
      <c r="H204" s="142">
        <f t="shared" si="24"/>
        <v>19200</v>
      </c>
    </row>
    <row r="205" spans="2:8" s="143" customFormat="1" ht="16.5" customHeight="1" x14ac:dyDescent="0.25">
      <c r="B205" s="144"/>
      <c r="C205" s="145" t="s">
        <v>263</v>
      </c>
      <c r="D205" s="164">
        <v>2</v>
      </c>
      <c r="E205" s="164"/>
      <c r="F205" s="165">
        <v>800</v>
      </c>
      <c r="G205" s="147">
        <f t="shared" si="23"/>
        <v>1600</v>
      </c>
      <c r="H205" s="124">
        <f t="shared" si="24"/>
        <v>19200</v>
      </c>
    </row>
    <row r="206" spans="2:8" s="143" customFormat="1" ht="30" x14ac:dyDescent="0.25">
      <c r="B206" s="136" t="s">
        <v>303</v>
      </c>
      <c r="C206" s="136" t="s">
        <v>75</v>
      </c>
      <c r="D206" s="136">
        <f>D207+D213+D215+D217+D219</f>
        <v>15</v>
      </c>
      <c r="E206" s="136"/>
      <c r="F206" s="137"/>
      <c r="G206" s="138">
        <f>G207+G213+G215+G217+G219</f>
        <v>12400</v>
      </c>
      <c r="H206" s="136">
        <f t="shared" si="24"/>
        <v>148800</v>
      </c>
    </row>
    <row r="207" spans="2:8" s="143" customFormat="1" ht="15" x14ac:dyDescent="0.25">
      <c r="B207" s="140"/>
      <c r="C207" s="172" t="s">
        <v>304</v>
      </c>
      <c r="D207" s="142">
        <f>SUM(D208:D212)</f>
        <v>9</v>
      </c>
      <c r="E207" s="175"/>
      <c r="F207" s="176"/>
      <c r="G207" s="142">
        <f>SUM(G208:G212)</f>
        <v>7600</v>
      </c>
      <c r="H207" s="142">
        <f t="shared" si="24"/>
        <v>91200</v>
      </c>
    </row>
    <row r="208" spans="2:8" s="143" customFormat="1" ht="15" x14ac:dyDescent="0.25">
      <c r="B208" s="144"/>
      <c r="C208" s="145" t="s">
        <v>265</v>
      </c>
      <c r="D208" s="148">
        <v>1</v>
      </c>
      <c r="E208" s="148"/>
      <c r="F208" s="149">
        <v>1300</v>
      </c>
      <c r="G208" s="147">
        <f t="shared" si="23"/>
        <v>1300</v>
      </c>
      <c r="H208" s="124">
        <f t="shared" si="24"/>
        <v>15600</v>
      </c>
    </row>
    <row r="209" spans="2:8" s="143" customFormat="1" ht="15" x14ac:dyDescent="0.25">
      <c r="B209" s="144"/>
      <c r="C209" s="145" t="s">
        <v>259</v>
      </c>
      <c r="D209" s="148">
        <v>1</v>
      </c>
      <c r="E209" s="148"/>
      <c r="F209" s="149">
        <v>800</v>
      </c>
      <c r="G209" s="147">
        <f t="shared" si="23"/>
        <v>800</v>
      </c>
      <c r="H209" s="124">
        <f t="shared" si="24"/>
        <v>9600</v>
      </c>
    </row>
    <row r="210" spans="2:8" s="143" customFormat="1" ht="15" x14ac:dyDescent="0.25">
      <c r="B210" s="144"/>
      <c r="C210" s="145" t="s">
        <v>8</v>
      </c>
      <c r="D210" s="148">
        <v>1</v>
      </c>
      <c r="E210" s="148"/>
      <c r="F210" s="149">
        <v>500</v>
      </c>
      <c r="G210" s="147">
        <f t="shared" si="23"/>
        <v>500</v>
      </c>
      <c r="H210" s="124">
        <f t="shared" si="24"/>
        <v>6000</v>
      </c>
    </row>
    <row r="211" spans="2:8" s="143" customFormat="1" ht="15" x14ac:dyDescent="0.25">
      <c r="B211" s="144"/>
      <c r="C211" s="145" t="s">
        <v>255</v>
      </c>
      <c r="D211" s="148">
        <v>1</v>
      </c>
      <c r="E211" s="148"/>
      <c r="F211" s="149">
        <v>1000</v>
      </c>
      <c r="G211" s="147">
        <f t="shared" si="23"/>
        <v>1000</v>
      </c>
      <c r="H211" s="124">
        <f t="shared" si="24"/>
        <v>12000</v>
      </c>
    </row>
    <row r="212" spans="2:8" s="153" customFormat="1" ht="15" x14ac:dyDescent="0.25">
      <c r="B212" s="155"/>
      <c r="C212" s="145" t="s">
        <v>256</v>
      </c>
      <c r="D212" s="148">
        <v>5</v>
      </c>
      <c r="E212" s="148"/>
      <c r="F212" s="149">
        <v>800</v>
      </c>
      <c r="G212" s="147">
        <f t="shared" si="23"/>
        <v>4000</v>
      </c>
      <c r="H212" s="124">
        <f t="shared" si="24"/>
        <v>48000</v>
      </c>
    </row>
    <row r="213" spans="2:8" s="153" customFormat="1" ht="15" x14ac:dyDescent="0.25">
      <c r="B213" s="167">
        <v>1</v>
      </c>
      <c r="C213" s="141" t="s">
        <v>305</v>
      </c>
      <c r="D213" s="142">
        <f>SUM(D214:D214)</f>
        <v>3</v>
      </c>
      <c r="E213" s="169"/>
      <c r="F213" s="142"/>
      <c r="G213" s="142">
        <f>SUM(G214:G214)</f>
        <v>2400</v>
      </c>
      <c r="H213" s="142">
        <f t="shared" si="24"/>
        <v>28800</v>
      </c>
    </row>
    <row r="214" spans="2:8" s="143" customFormat="1" ht="15" x14ac:dyDescent="0.25">
      <c r="B214" s="144"/>
      <c r="C214" s="145" t="s">
        <v>256</v>
      </c>
      <c r="D214" s="133">
        <v>3</v>
      </c>
      <c r="E214" s="133"/>
      <c r="F214" s="162">
        <v>800</v>
      </c>
      <c r="G214" s="147">
        <f t="shared" si="23"/>
        <v>2400</v>
      </c>
      <c r="H214" s="124">
        <f t="shared" si="24"/>
        <v>28800</v>
      </c>
    </row>
    <row r="215" spans="2:8" s="153" customFormat="1" ht="15" x14ac:dyDescent="0.25">
      <c r="B215" s="167">
        <v>2</v>
      </c>
      <c r="C215" s="141" t="s">
        <v>77</v>
      </c>
      <c r="D215" s="142">
        <f>SUM(D216:D216)</f>
        <v>2</v>
      </c>
      <c r="E215" s="169"/>
      <c r="F215" s="142"/>
      <c r="G215" s="142">
        <f>SUM(G216:G216)</f>
        <v>1600</v>
      </c>
      <c r="H215" s="142">
        <f t="shared" si="24"/>
        <v>19200</v>
      </c>
    </row>
    <row r="216" spans="2:8" s="143" customFormat="1" ht="15" x14ac:dyDescent="0.25">
      <c r="B216" s="144"/>
      <c r="C216" s="145" t="s">
        <v>256</v>
      </c>
      <c r="D216" s="133">
        <v>2</v>
      </c>
      <c r="E216" s="133"/>
      <c r="F216" s="162">
        <v>800</v>
      </c>
      <c r="G216" s="147">
        <f t="shared" si="23"/>
        <v>1600</v>
      </c>
      <c r="H216" s="124">
        <f t="shared" si="24"/>
        <v>19200</v>
      </c>
    </row>
    <row r="217" spans="2:8" s="143" customFormat="1" ht="15" x14ac:dyDescent="0.25">
      <c r="B217" s="167">
        <v>3</v>
      </c>
      <c r="C217" s="141" t="s">
        <v>306</v>
      </c>
      <c r="D217" s="142">
        <f>+D218</f>
        <v>0</v>
      </c>
      <c r="E217" s="142"/>
      <c r="F217" s="142"/>
      <c r="G217" s="142">
        <f t="shared" ref="G217" si="25">+G218</f>
        <v>0</v>
      </c>
      <c r="H217" s="142">
        <f t="shared" si="24"/>
        <v>0</v>
      </c>
    </row>
    <row r="218" spans="2:8" s="143" customFormat="1" ht="15" x14ac:dyDescent="0.25">
      <c r="B218" s="144"/>
      <c r="C218" s="179"/>
      <c r="D218" s="180"/>
      <c r="E218" s="181"/>
      <c r="F218" s="180"/>
      <c r="G218" s="180"/>
      <c r="H218" s="124">
        <f t="shared" si="24"/>
        <v>0</v>
      </c>
    </row>
    <row r="219" spans="2:8" s="143" customFormat="1" ht="15" x14ac:dyDescent="0.25">
      <c r="B219" s="167">
        <v>4</v>
      </c>
      <c r="C219" s="141" t="s">
        <v>79</v>
      </c>
      <c r="D219" s="142">
        <f>SUM(D220:D220)</f>
        <v>1</v>
      </c>
      <c r="E219" s="169"/>
      <c r="F219" s="142"/>
      <c r="G219" s="142">
        <f>SUM(G220:G220)</f>
        <v>800</v>
      </c>
      <c r="H219" s="142">
        <f t="shared" si="24"/>
        <v>9600</v>
      </c>
    </row>
    <row r="220" spans="2:8" s="153" customFormat="1" ht="15" x14ac:dyDescent="0.25">
      <c r="B220" s="155"/>
      <c r="C220" s="145" t="s">
        <v>256</v>
      </c>
      <c r="D220" s="133">
        <v>1</v>
      </c>
      <c r="E220" s="133"/>
      <c r="F220" s="162">
        <v>800</v>
      </c>
      <c r="G220" s="147">
        <f t="shared" si="23"/>
        <v>800</v>
      </c>
      <c r="H220" s="124">
        <f t="shared" si="24"/>
        <v>9600</v>
      </c>
    </row>
    <row r="221" spans="2:8" s="143" customFormat="1" ht="30" x14ac:dyDescent="0.25">
      <c r="B221" s="136" t="s">
        <v>307</v>
      </c>
      <c r="C221" s="136" t="s">
        <v>80</v>
      </c>
      <c r="D221" s="136">
        <f>D222+D228+D230+D232+D234+D236</f>
        <v>16</v>
      </c>
      <c r="E221" s="136"/>
      <c r="F221" s="137"/>
      <c r="G221" s="138">
        <f>G222+G228+G230+G232+G234+G236</f>
        <v>13200</v>
      </c>
      <c r="H221" s="136">
        <f t="shared" si="24"/>
        <v>158400</v>
      </c>
    </row>
    <row r="222" spans="2:8" s="143" customFormat="1" ht="15" x14ac:dyDescent="0.25">
      <c r="B222" s="140"/>
      <c r="C222" s="172" t="s">
        <v>308</v>
      </c>
      <c r="D222" s="142">
        <f>SUM(D223:D227)</f>
        <v>9</v>
      </c>
      <c r="E222" s="175"/>
      <c r="F222" s="176"/>
      <c r="G222" s="142">
        <f>SUM(G223:G227)</f>
        <v>7600</v>
      </c>
      <c r="H222" s="142">
        <f t="shared" si="24"/>
        <v>91200</v>
      </c>
    </row>
    <row r="223" spans="2:8" s="153" customFormat="1" ht="15" x14ac:dyDescent="0.25">
      <c r="B223" s="155"/>
      <c r="C223" s="163" t="s">
        <v>265</v>
      </c>
      <c r="D223" s="148">
        <v>1</v>
      </c>
      <c r="E223" s="148"/>
      <c r="F223" s="149">
        <v>1300</v>
      </c>
      <c r="G223" s="147">
        <f t="shared" si="23"/>
        <v>1300</v>
      </c>
      <c r="H223" s="124">
        <f t="shared" si="24"/>
        <v>15600</v>
      </c>
    </row>
    <row r="224" spans="2:8" s="143" customFormat="1" ht="15" x14ac:dyDescent="0.25">
      <c r="B224" s="144"/>
      <c r="C224" s="163" t="s">
        <v>259</v>
      </c>
      <c r="D224" s="148">
        <v>1</v>
      </c>
      <c r="E224" s="148"/>
      <c r="F224" s="149">
        <v>800</v>
      </c>
      <c r="G224" s="147">
        <f t="shared" si="23"/>
        <v>800</v>
      </c>
      <c r="H224" s="124">
        <f t="shared" si="24"/>
        <v>9600</v>
      </c>
    </row>
    <row r="225" spans="2:8" s="143" customFormat="1" ht="15" x14ac:dyDescent="0.25">
      <c r="B225" s="144"/>
      <c r="C225" s="163" t="s">
        <v>8</v>
      </c>
      <c r="D225" s="148">
        <v>1</v>
      </c>
      <c r="E225" s="148"/>
      <c r="F225" s="149">
        <v>500</v>
      </c>
      <c r="G225" s="147">
        <f t="shared" si="23"/>
        <v>500</v>
      </c>
      <c r="H225" s="124">
        <f t="shared" si="24"/>
        <v>6000</v>
      </c>
    </row>
    <row r="226" spans="2:8" s="160" customFormat="1" ht="15" x14ac:dyDescent="0.25">
      <c r="B226" s="174"/>
      <c r="C226" s="161" t="s">
        <v>255</v>
      </c>
      <c r="D226" s="148">
        <v>1</v>
      </c>
      <c r="E226" s="148"/>
      <c r="F226" s="149">
        <v>1000</v>
      </c>
      <c r="G226" s="147">
        <f t="shared" si="23"/>
        <v>1000</v>
      </c>
      <c r="H226" s="124">
        <f t="shared" si="24"/>
        <v>12000</v>
      </c>
    </row>
    <row r="227" spans="2:8" s="153" customFormat="1" ht="15" x14ac:dyDescent="0.25">
      <c r="B227" s="155"/>
      <c r="C227" s="163" t="s">
        <v>256</v>
      </c>
      <c r="D227" s="148">
        <v>5</v>
      </c>
      <c r="E227" s="148"/>
      <c r="F227" s="149">
        <v>800</v>
      </c>
      <c r="G227" s="147">
        <f t="shared" si="23"/>
        <v>4000</v>
      </c>
      <c r="H227" s="124">
        <f t="shared" si="24"/>
        <v>48000</v>
      </c>
    </row>
    <row r="228" spans="2:8" s="153" customFormat="1" ht="15" x14ac:dyDescent="0.25">
      <c r="B228" s="167">
        <v>1</v>
      </c>
      <c r="C228" s="141" t="s">
        <v>309</v>
      </c>
      <c r="D228" s="142">
        <f>SUM(D229:D229)</f>
        <v>3</v>
      </c>
      <c r="E228" s="169"/>
      <c r="F228" s="142"/>
      <c r="G228" s="142">
        <f>SUM(G229:G229)</f>
        <v>2400</v>
      </c>
      <c r="H228" s="142">
        <f t="shared" si="24"/>
        <v>28800</v>
      </c>
    </row>
    <row r="229" spans="2:8" s="153" customFormat="1" ht="15" x14ac:dyDescent="0.25">
      <c r="B229" s="155"/>
      <c r="C229" s="163" t="s">
        <v>256</v>
      </c>
      <c r="D229" s="148">
        <v>3</v>
      </c>
      <c r="E229" s="148"/>
      <c r="F229" s="149">
        <v>800</v>
      </c>
      <c r="G229" s="147">
        <f t="shared" si="23"/>
        <v>2400</v>
      </c>
      <c r="H229" s="124">
        <f t="shared" si="24"/>
        <v>28800</v>
      </c>
    </row>
    <row r="230" spans="2:8" s="153" customFormat="1" ht="15" x14ac:dyDescent="0.25">
      <c r="B230" s="167">
        <v>2</v>
      </c>
      <c r="C230" s="141" t="s">
        <v>310</v>
      </c>
      <c r="D230" s="142">
        <f>SUM(D231:D231)</f>
        <v>2</v>
      </c>
      <c r="E230" s="169"/>
      <c r="F230" s="142"/>
      <c r="G230" s="142">
        <f>SUM(G231:G231)</f>
        <v>1600</v>
      </c>
      <c r="H230" s="142">
        <f t="shared" si="24"/>
        <v>19200</v>
      </c>
    </row>
    <row r="231" spans="2:8" s="153" customFormat="1" ht="15" x14ac:dyDescent="0.25">
      <c r="B231" s="155"/>
      <c r="C231" s="163" t="s">
        <v>256</v>
      </c>
      <c r="D231" s="120">
        <v>2</v>
      </c>
      <c r="E231" s="120"/>
      <c r="F231" s="146">
        <v>800</v>
      </c>
      <c r="G231" s="147">
        <f t="shared" si="23"/>
        <v>1600</v>
      </c>
      <c r="H231" s="124">
        <f t="shared" si="24"/>
        <v>19200</v>
      </c>
    </row>
    <row r="232" spans="2:8" s="143" customFormat="1" ht="15" x14ac:dyDescent="0.25">
      <c r="B232" s="167">
        <v>3</v>
      </c>
      <c r="C232" s="141" t="s">
        <v>84</v>
      </c>
      <c r="D232" s="142">
        <f>+D233</f>
        <v>0</v>
      </c>
      <c r="E232" s="169"/>
      <c r="F232" s="142"/>
      <c r="G232" s="142">
        <f>+G233</f>
        <v>0</v>
      </c>
      <c r="H232" s="142">
        <f t="shared" si="24"/>
        <v>0</v>
      </c>
    </row>
    <row r="233" spans="2:8" s="143" customFormat="1" ht="15" x14ac:dyDescent="0.25">
      <c r="B233" s="144"/>
      <c r="C233" s="179"/>
      <c r="D233" s="180"/>
      <c r="E233" s="181"/>
      <c r="F233" s="180"/>
      <c r="G233" s="180"/>
      <c r="H233" s="124">
        <f t="shared" si="24"/>
        <v>0</v>
      </c>
    </row>
    <row r="234" spans="2:8" s="153" customFormat="1" ht="15" x14ac:dyDescent="0.25">
      <c r="B234" s="167">
        <v>4</v>
      </c>
      <c r="C234" s="141" t="s">
        <v>311</v>
      </c>
      <c r="D234" s="142">
        <f>SUM(D235:D235)</f>
        <v>2</v>
      </c>
      <c r="E234" s="169"/>
      <c r="F234" s="142"/>
      <c r="G234" s="142">
        <f>SUM(G235:G235)</f>
        <v>1600</v>
      </c>
      <c r="H234" s="142">
        <f t="shared" si="24"/>
        <v>19200</v>
      </c>
    </row>
    <row r="235" spans="2:8" s="153" customFormat="1" ht="15" x14ac:dyDescent="0.25">
      <c r="B235" s="155"/>
      <c r="C235" s="163" t="s">
        <v>256</v>
      </c>
      <c r="D235" s="148">
        <v>2</v>
      </c>
      <c r="E235" s="148"/>
      <c r="F235" s="149">
        <v>800</v>
      </c>
      <c r="G235" s="147">
        <f t="shared" si="23"/>
        <v>1600</v>
      </c>
      <c r="H235" s="124">
        <f t="shared" si="24"/>
        <v>19200</v>
      </c>
    </row>
    <row r="236" spans="2:8" s="143" customFormat="1" ht="15" x14ac:dyDescent="0.25">
      <c r="B236" s="167">
        <v>5</v>
      </c>
      <c r="C236" s="141" t="s">
        <v>312</v>
      </c>
      <c r="D236" s="142">
        <f>+D237</f>
        <v>0</v>
      </c>
      <c r="E236" s="142"/>
      <c r="F236" s="142"/>
      <c r="G236" s="142">
        <f t="shared" ref="G236" si="26">+G237</f>
        <v>0</v>
      </c>
      <c r="H236" s="142">
        <f t="shared" si="24"/>
        <v>0</v>
      </c>
    </row>
    <row r="237" spans="2:8" s="143" customFormat="1" ht="15" x14ac:dyDescent="0.25">
      <c r="B237" s="144"/>
      <c r="C237" s="179"/>
      <c r="D237" s="180"/>
      <c r="E237" s="181"/>
      <c r="F237" s="180"/>
      <c r="G237" s="180"/>
      <c r="H237" s="124">
        <f t="shared" si="24"/>
        <v>0</v>
      </c>
    </row>
    <row r="238" spans="2:8" s="143" customFormat="1" ht="30" x14ac:dyDescent="0.25">
      <c r="B238" s="136" t="s">
        <v>313</v>
      </c>
      <c r="C238" s="136" t="s">
        <v>314</v>
      </c>
      <c r="D238" s="136">
        <f>D239+D245+D247+D249+D251+D253+D255</f>
        <v>31</v>
      </c>
      <c r="E238" s="136"/>
      <c r="F238" s="137"/>
      <c r="G238" s="138">
        <f>G239+G245+G247+G249+G251+G253+G255</f>
        <v>25400</v>
      </c>
      <c r="H238" s="136">
        <f t="shared" si="24"/>
        <v>304800</v>
      </c>
    </row>
    <row r="239" spans="2:8" s="143" customFormat="1" ht="15" x14ac:dyDescent="0.25">
      <c r="B239" s="140"/>
      <c r="C239" s="141" t="s">
        <v>315</v>
      </c>
      <c r="D239" s="142">
        <f>SUM(D240:D244)</f>
        <v>15</v>
      </c>
      <c r="E239" s="175"/>
      <c r="F239" s="176"/>
      <c r="G239" s="142">
        <f>SUM(G240:G244)</f>
        <v>12600</v>
      </c>
      <c r="H239" s="142">
        <f t="shared" si="24"/>
        <v>151200</v>
      </c>
    </row>
    <row r="240" spans="2:8" s="143" customFormat="1" ht="15" x14ac:dyDescent="0.25">
      <c r="B240" s="144"/>
      <c r="C240" s="145" t="s">
        <v>265</v>
      </c>
      <c r="D240" s="148">
        <v>1</v>
      </c>
      <c r="E240" s="148"/>
      <c r="F240" s="149">
        <v>1300</v>
      </c>
      <c r="G240" s="147">
        <f t="shared" si="23"/>
        <v>1300</v>
      </c>
      <c r="H240" s="124">
        <f t="shared" si="24"/>
        <v>15600</v>
      </c>
    </row>
    <row r="241" spans="2:8" s="143" customFormat="1" ht="15" x14ac:dyDescent="0.25">
      <c r="B241" s="144"/>
      <c r="C241" s="145" t="s">
        <v>8</v>
      </c>
      <c r="D241" s="148">
        <v>1</v>
      </c>
      <c r="E241" s="148"/>
      <c r="F241" s="149">
        <v>500</v>
      </c>
      <c r="G241" s="147">
        <f t="shared" si="23"/>
        <v>500</v>
      </c>
      <c r="H241" s="124">
        <f t="shared" si="24"/>
        <v>6000</v>
      </c>
    </row>
    <row r="242" spans="2:8" s="143" customFormat="1" ht="15" x14ac:dyDescent="0.25">
      <c r="B242" s="144"/>
      <c r="C242" s="145" t="s">
        <v>259</v>
      </c>
      <c r="D242" s="148">
        <v>1</v>
      </c>
      <c r="E242" s="148"/>
      <c r="F242" s="149">
        <v>800</v>
      </c>
      <c r="G242" s="147">
        <f t="shared" si="23"/>
        <v>800</v>
      </c>
      <c r="H242" s="124">
        <f t="shared" si="24"/>
        <v>9600</v>
      </c>
    </row>
    <row r="243" spans="2:8" s="143" customFormat="1" ht="15" x14ac:dyDescent="0.25">
      <c r="B243" s="144"/>
      <c r="C243" s="178" t="s">
        <v>255</v>
      </c>
      <c r="D243" s="148">
        <v>2</v>
      </c>
      <c r="E243" s="148"/>
      <c r="F243" s="149">
        <v>1000</v>
      </c>
      <c r="G243" s="147">
        <f t="shared" si="23"/>
        <v>2000</v>
      </c>
      <c r="H243" s="124">
        <f t="shared" si="24"/>
        <v>24000</v>
      </c>
    </row>
    <row r="244" spans="2:8" s="143" customFormat="1" ht="15" x14ac:dyDescent="0.25">
      <c r="B244" s="144"/>
      <c r="C244" s="145" t="s">
        <v>256</v>
      </c>
      <c r="D244" s="148">
        <v>10</v>
      </c>
      <c r="E244" s="148"/>
      <c r="F244" s="149">
        <v>800</v>
      </c>
      <c r="G244" s="147">
        <f t="shared" si="23"/>
        <v>8000</v>
      </c>
      <c r="H244" s="124">
        <f t="shared" si="24"/>
        <v>96000</v>
      </c>
    </row>
    <row r="245" spans="2:8" s="143" customFormat="1" ht="15" x14ac:dyDescent="0.25">
      <c r="B245" s="167">
        <v>1</v>
      </c>
      <c r="C245" s="141" t="s">
        <v>316</v>
      </c>
      <c r="D245" s="142">
        <f>SUM(D246:D246)</f>
        <v>3</v>
      </c>
      <c r="E245" s="169"/>
      <c r="F245" s="142"/>
      <c r="G245" s="142">
        <f>SUM(G246:G246)</f>
        <v>2400</v>
      </c>
      <c r="H245" s="142">
        <f t="shared" si="24"/>
        <v>28800</v>
      </c>
    </row>
    <row r="246" spans="2:8" s="143" customFormat="1" ht="15" x14ac:dyDescent="0.25">
      <c r="B246" s="144"/>
      <c r="C246" s="145" t="s">
        <v>256</v>
      </c>
      <c r="D246" s="148">
        <v>3</v>
      </c>
      <c r="E246" s="148"/>
      <c r="F246" s="149">
        <v>800</v>
      </c>
      <c r="G246" s="147">
        <f t="shared" si="23"/>
        <v>2400</v>
      </c>
      <c r="H246" s="124">
        <f t="shared" si="24"/>
        <v>28800</v>
      </c>
    </row>
    <row r="247" spans="2:8" s="143" customFormat="1" ht="30" x14ac:dyDescent="0.25">
      <c r="B247" s="167">
        <v>2</v>
      </c>
      <c r="C247" s="182" t="s">
        <v>317</v>
      </c>
      <c r="D247" s="142">
        <f>SUM(D248:D248)</f>
        <v>2</v>
      </c>
      <c r="E247" s="169"/>
      <c r="F247" s="142"/>
      <c r="G247" s="142">
        <f>SUM(G248:G248)</f>
        <v>1600</v>
      </c>
      <c r="H247" s="142">
        <f t="shared" si="24"/>
        <v>19200</v>
      </c>
    </row>
    <row r="248" spans="2:8" s="143" customFormat="1" ht="15" x14ac:dyDescent="0.25">
      <c r="B248" s="144"/>
      <c r="C248" s="145" t="s">
        <v>256</v>
      </c>
      <c r="D248" s="148">
        <v>2</v>
      </c>
      <c r="E248" s="148"/>
      <c r="F248" s="149">
        <v>800</v>
      </c>
      <c r="G248" s="147">
        <f t="shared" si="23"/>
        <v>1600</v>
      </c>
      <c r="H248" s="124">
        <f t="shared" si="24"/>
        <v>19200</v>
      </c>
    </row>
    <row r="249" spans="2:8" s="143" customFormat="1" ht="15" x14ac:dyDescent="0.25">
      <c r="B249" s="167">
        <v>3</v>
      </c>
      <c r="C249" s="141" t="s">
        <v>110</v>
      </c>
      <c r="D249" s="142">
        <f>SUM(D250:D250)</f>
        <v>2</v>
      </c>
      <c r="E249" s="169"/>
      <c r="F249" s="142"/>
      <c r="G249" s="142">
        <f>SUM(G250:G250)</f>
        <v>1600</v>
      </c>
      <c r="H249" s="142">
        <f t="shared" si="24"/>
        <v>19200</v>
      </c>
    </row>
    <row r="250" spans="2:8" s="143" customFormat="1" ht="15" x14ac:dyDescent="0.25">
      <c r="B250" s="144"/>
      <c r="C250" s="145" t="s">
        <v>256</v>
      </c>
      <c r="D250" s="133">
        <v>2</v>
      </c>
      <c r="E250" s="133"/>
      <c r="F250" s="162">
        <v>800</v>
      </c>
      <c r="G250" s="147">
        <f t="shared" si="23"/>
        <v>1600</v>
      </c>
      <c r="H250" s="124">
        <f t="shared" si="24"/>
        <v>19200</v>
      </c>
    </row>
    <row r="251" spans="2:8" s="143" customFormat="1" ht="15" x14ac:dyDescent="0.25">
      <c r="B251" s="167">
        <v>4</v>
      </c>
      <c r="C251" s="141" t="s">
        <v>318</v>
      </c>
      <c r="D251" s="142">
        <f>SUM(D252:D252)</f>
        <v>3</v>
      </c>
      <c r="E251" s="169"/>
      <c r="F251" s="142"/>
      <c r="G251" s="142">
        <f>SUM(G252:G252)</f>
        <v>2400</v>
      </c>
      <c r="H251" s="142">
        <f t="shared" si="24"/>
        <v>28800</v>
      </c>
    </row>
    <row r="252" spans="2:8" s="143" customFormat="1" ht="15" x14ac:dyDescent="0.25">
      <c r="B252" s="144"/>
      <c r="C252" s="145" t="s">
        <v>256</v>
      </c>
      <c r="D252" s="148">
        <v>3</v>
      </c>
      <c r="E252" s="148"/>
      <c r="F252" s="149">
        <v>800</v>
      </c>
      <c r="G252" s="147">
        <f t="shared" ref="G252:G263" si="27">D252*F252</f>
        <v>2400</v>
      </c>
      <c r="H252" s="124">
        <f t="shared" si="24"/>
        <v>28800</v>
      </c>
    </row>
    <row r="253" spans="2:8" s="143" customFormat="1" ht="15" x14ac:dyDescent="0.25">
      <c r="B253" s="167">
        <v>5</v>
      </c>
      <c r="C253" s="141" t="s">
        <v>319</v>
      </c>
      <c r="D253" s="142">
        <f>SUM(D254:D254)</f>
        <v>3</v>
      </c>
      <c r="E253" s="169"/>
      <c r="F253" s="142"/>
      <c r="G253" s="142">
        <f>SUM(G254:G254)</f>
        <v>2400</v>
      </c>
      <c r="H253" s="142">
        <f t="shared" si="24"/>
        <v>28800</v>
      </c>
    </row>
    <row r="254" spans="2:8" s="143" customFormat="1" ht="15" x14ac:dyDescent="0.25">
      <c r="B254" s="144"/>
      <c r="C254" s="145" t="s">
        <v>256</v>
      </c>
      <c r="D254" s="164">
        <v>3</v>
      </c>
      <c r="E254" s="164"/>
      <c r="F254" s="165">
        <v>800</v>
      </c>
      <c r="G254" s="147">
        <f t="shared" si="27"/>
        <v>2400</v>
      </c>
      <c r="H254" s="124">
        <f t="shared" si="24"/>
        <v>28800</v>
      </c>
    </row>
    <row r="255" spans="2:8" s="143" customFormat="1" ht="15" x14ac:dyDescent="0.25">
      <c r="B255" s="167">
        <v>6</v>
      </c>
      <c r="C255" s="141" t="s">
        <v>320</v>
      </c>
      <c r="D255" s="142">
        <f>SUM(D256:D256)</f>
        <v>3</v>
      </c>
      <c r="E255" s="169"/>
      <c r="F255" s="142"/>
      <c r="G255" s="142">
        <f>SUM(G256:G256)</f>
        <v>2400</v>
      </c>
      <c r="H255" s="142">
        <f t="shared" si="24"/>
        <v>28800</v>
      </c>
    </row>
    <row r="256" spans="2:8" s="143" customFormat="1" ht="15" x14ac:dyDescent="0.25">
      <c r="B256" s="144"/>
      <c r="C256" s="145" t="s">
        <v>256</v>
      </c>
      <c r="D256" s="133">
        <v>3</v>
      </c>
      <c r="E256" s="133"/>
      <c r="F256" s="162">
        <v>800</v>
      </c>
      <c r="G256" s="147">
        <f t="shared" si="27"/>
        <v>2400</v>
      </c>
      <c r="H256" s="124">
        <f t="shared" si="24"/>
        <v>28800</v>
      </c>
    </row>
    <row r="257" spans="2:8" s="143" customFormat="1" ht="30" x14ac:dyDescent="0.25">
      <c r="B257" s="136" t="s">
        <v>321</v>
      </c>
      <c r="C257" s="136" t="s">
        <v>322</v>
      </c>
      <c r="D257" s="136">
        <f>D258+D264+D266+D268+D270+D272</f>
        <v>26</v>
      </c>
      <c r="E257" s="136"/>
      <c r="F257" s="137"/>
      <c r="G257" s="138">
        <f>G258+G264+G266+G268+G270+G272</f>
        <v>21100</v>
      </c>
      <c r="H257" s="136">
        <f t="shared" si="24"/>
        <v>253200</v>
      </c>
    </row>
    <row r="258" spans="2:8" s="143" customFormat="1" ht="15" x14ac:dyDescent="0.25">
      <c r="B258" s="140"/>
      <c r="C258" s="173" t="s">
        <v>323</v>
      </c>
      <c r="D258" s="142">
        <f>SUM(D259:D263)</f>
        <v>17</v>
      </c>
      <c r="E258" s="175"/>
      <c r="F258" s="176"/>
      <c r="G258" s="142">
        <f>SUM(G259:G263)</f>
        <v>13900</v>
      </c>
      <c r="H258" s="142">
        <f t="shared" si="24"/>
        <v>166800</v>
      </c>
    </row>
    <row r="259" spans="2:8" s="160" customFormat="1" ht="15" x14ac:dyDescent="0.25">
      <c r="B259" s="157"/>
      <c r="C259" s="183" t="s">
        <v>265</v>
      </c>
      <c r="D259" s="177">
        <v>1</v>
      </c>
      <c r="E259" s="177"/>
      <c r="F259" s="154">
        <v>1200</v>
      </c>
      <c r="G259" s="147">
        <f t="shared" si="27"/>
        <v>1200</v>
      </c>
      <c r="H259" s="124">
        <f t="shared" si="24"/>
        <v>14400</v>
      </c>
    </row>
    <row r="260" spans="2:8" s="160" customFormat="1" ht="15" x14ac:dyDescent="0.25">
      <c r="B260" s="157"/>
      <c r="C260" s="183" t="s">
        <v>8</v>
      </c>
      <c r="D260" s="177">
        <v>1</v>
      </c>
      <c r="E260" s="177"/>
      <c r="F260" s="154">
        <v>500</v>
      </c>
      <c r="G260" s="147">
        <f t="shared" si="27"/>
        <v>500</v>
      </c>
      <c r="H260" s="124">
        <f t="shared" si="24"/>
        <v>6000</v>
      </c>
    </row>
    <row r="261" spans="2:8" s="143" customFormat="1" ht="15" x14ac:dyDescent="0.25">
      <c r="B261" s="144"/>
      <c r="C261" s="184" t="s">
        <v>255</v>
      </c>
      <c r="D261" s="148">
        <v>1</v>
      </c>
      <c r="E261" s="148"/>
      <c r="F261" s="149">
        <v>1000</v>
      </c>
      <c r="G261" s="147">
        <f t="shared" si="27"/>
        <v>1000</v>
      </c>
      <c r="H261" s="124">
        <f t="shared" ref="H261:H274" si="28">G261*12</f>
        <v>12000</v>
      </c>
    </row>
    <row r="262" spans="2:8" s="143" customFormat="1" ht="15" x14ac:dyDescent="0.25">
      <c r="B262" s="144"/>
      <c r="C262" s="184" t="s">
        <v>259</v>
      </c>
      <c r="D262" s="148">
        <v>2</v>
      </c>
      <c r="E262" s="148"/>
      <c r="F262" s="149">
        <v>800</v>
      </c>
      <c r="G262" s="147">
        <f t="shared" si="27"/>
        <v>1600</v>
      </c>
      <c r="H262" s="124">
        <f t="shared" si="28"/>
        <v>19200</v>
      </c>
    </row>
    <row r="263" spans="2:8" s="143" customFormat="1" ht="15" x14ac:dyDescent="0.25">
      <c r="B263" s="144"/>
      <c r="C263" s="144" t="s">
        <v>256</v>
      </c>
      <c r="D263" s="148">
        <v>12</v>
      </c>
      <c r="E263" s="148"/>
      <c r="F263" s="149">
        <v>800</v>
      </c>
      <c r="G263" s="147">
        <f t="shared" si="27"/>
        <v>9600</v>
      </c>
      <c r="H263" s="124">
        <f t="shared" si="28"/>
        <v>115200</v>
      </c>
    </row>
    <row r="264" spans="2:8" s="143" customFormat="1" ht="15" x14ac:dyDescent="0.25">
      <c r="B264" s="167">
        <v>2</v>
      </c>
      <c r="C264" s="173" t="s">
        <v>99</v>
      </c>
      <c r="D264" s="142">
        <f>SUM(D265:D265)</f>
        <v>3</v>
      </c>
      <c r="E264" s="169"/>
      <c r="F264" s="142"/>
      <c r="G264" s="142">
        <f>SUM(G265:G265)</f>
        <v>2400</v>
      </c>
      <c r="H264" s="142">
        <f t="shared" si="28"/>
        <v>28800</v>
      </c>
    </row>
    <row r="265" spans="2:8" s="143" customFormat="1" ht="15" x14ac:dyDescent="0.25">
      <c r="B265" s="144"/>
      <c r="C265" s="144" t="s">
        <v>256</v>
      </c>
      <c r="D265" s="148">
        <v>3</v>
      </c>
      <c r="E265" s="148"/>
      <c r="F265" s="149">
        <v>800</v>
      </c>
      <c r="G265" s="147">
        <f t="shared" ref="G265:G273" si="29">D265*F265</f>
        <v>2400</v>
      </c>
      <c r="H265" s="124">
        <f t="shared" si="28"/>
        <v>28800</v>
      </c>
    </row>
    <row r="266" spans="2:8" s="143" customFormat="1" ht="15" x14ac:dyDescent="0.25">
      <c r="B266" s="167">
        <v>3</v>
      </c>
      <c r="C266" s="168" t="s">
        <v>100</v>
      </c>
      <c r="D266" s="142">
        <f>SUM(D267:D267)</f>
        <v>1</v>
      </c>
      <c r="E266" s="169"/>
      <c r="F266" s="142"/>
      <c r="G266" s="142">
        <f>SUM(G267:G267)</f>
        <v>800</v>
      </c>
      <c r="H266" s="142">
        <f t="shared" si="28"/>
        <v>9600</v>
      </c>
    </row>
    <row r="267" spans="2:8" s="143" customFormat="1" ht="15" x14ac:dyDescent="0.25">
      <c r="B267" s="144"/>
      <c r="C267" s="166" t="s">
        <v>256</v>
      </c>
      <c r="D267" s="164">
        <v>1</v>
      </c>
      <c r="E267" s="164"/>
      <c r="F267" s="165">
        <v>800</v>
      </c>
      <c r="G267" s="147">
        <f t="shared" si="29"/>
        <v>800</v>
      </c>
      <c r="H267" s="124">
        <f t="shared" si="28"/>
        <v>9600</v>
      </c>
    </row>
    <row r="268" spans="2:8" s="143" customFormat="1" ht="15" x14ac:dyDescent="0.25">
      <c r="B268" s="167">
        <v>4</v>
      </c>
      <c r="C268" s="168" t="s">
        <v>324</v>
      </c>
      <c r="D268" s="142">
        <f>SUM(D269:D269)</f>
        <v>1</v>
      </c>
      <c r="E268" s="169"/>
      <c r="F268" s="142"/>
      <c r="G268" s="142">
        <f>SUM(G269:G269)</f>
        <v>800</v>
      </c>
      <c r="H268" s="142">
        <f t="shared" si="28"/>
        <v>9600</v>
      </c>
    </row>
    <row r="269" spans="2:8" s="143" customFormat="1" ht="15" x14ac:dyDescent="0.25">
      <c r="B269" s="144"/>
      <c r="C269" s="166" t="s">
        <v>256</v>
      </c>
      <c r="D269" s="120">
        <v>1</v>
      </c>
      <c r="E269" s="120"/>
      <c r="F269" s="146">
        <v>800</v>
      </c>
      <c r="G269" s="147">
        <f t="shared" si="29"/>
        <v>800</v>
      </c>
      <c r="H269" s="124">
        <f t="shared" si="28"/>
        <v>9600</v>
      </c>
    </row>
    <row r="270" spans="2:8" s="143" customFormat="1" ht="15" x14ac:dyDescent="0.25">
      <c r="B270" s="167">
        <v>5</v>
      </c>
      <c r="C270" s="168" t="s">
        <v>325</v>
      </c>
      <c r="D270" s="142">
        <f>SUM(D271:D271)</f>
        <v>1</v>
      </c>
      <c r="E270" s="169"/>
      <c r="F270" s="142"/>
      <c r="G270" s="142">
        <f>SUM(G271:G271)</f>
        <v>800</v>
      </c>
      <c r="H270" s="142">
        <f t="shared" si="28"/>
        <v>9600</v>
      </c>
    </row>
    <row r="271" spans="2:8" s="143" customFormat="1" ht="15" x14ac:dyDescent="0.25">
      <c r="B271" s="144"/>
      <c r="C271" s="166" t="s">
        <v>256</v>
      </c>
      <c r="D271" s="120">
        <v>1</v>
      </c>
      <c r="E271" s="120"/>
      <c r="F271" s="146">
        <v>800</v>
      </c>
      <c r="G271" s="147">
        <f t="shared" si="29"/>
        <v>800</v>
      </c>
      <c r="H271" s="124">
        <f t="shared" si="28"/>
        <v>9600</v>
      </c>
    </row>
    <row r="272" spans="2:8" s="143" customFormat="1" ht="30" x14ac:dyDescent="0.25">
      <c r="B272" s="167">
        <v>6</v>
      </c>
      <c r="C272" s="168" t="s">
        <v>326</v>
      </c>
      <c r="D272" s="142">
        <f>SUM(D273:D273)</f>
        <v>3</v>
      </c>
      <c r="E272" s="169"/>
      <c r="F272" s="142"/>
      <c r="G272" s="142">
        <f>SUM(G273:G273)</f>
        <v>2400</v>
      </c>
      <c r="H272" s="142">
        <f t="shared" si="28"/>
        <v>28800</v>
      </c>
    </row>
    <row r="273" spans="2:8" s="143" customFormat="1" ht="15" x14ac:dyDescent="0.25">
      <c r="B273" s="144"/>
      <c r="C273" s="166" t="s">
        <v>256</v>
      </c>
      <c r="D273" s="164">
        <v>3</v>
      </c>
      <c r="E273" s="164"/>
      <c r="F273" s="165">
        <v>800</v>
      </c>
      <c r="G273" s="147">
        <f t="shared" si="29"/>
        <v>2400</v>
      </c>
      <c r="H273" s="124">
        <f t="shared" si="28"/>
        <v>28800</v>
      </c>
    </row>
    <row r="274" spans="2:8" s="143" customFormat="1" ht="15" x14ac:dyDescent="0.25">
      <c r="B274" s="136" t="s">
        <v>327</v>
      </c>
      <c r="C274" s="136" t="s">
        <v>104</v>
      </c>
      <c r="D274" s="136">
        <f>D275+D276</f>
        <v>0</v>
      </c>
      <c r="E274" s="136"/>
      <c r="F274" s="137"/>
      <c r="G274" s="138">
        <f>G275+G276</f>
        <v>0</v>
      </c>
      <c r="H274" s="136">
        <f t="shared" si="28"/>
        <v>0</v>
      </c>
    </row>
  </sheetData>
  <autoFilter ref="B8:H274"/>
  <mergeCells count="2">
    <mergeCell ref="B4:H4"/>
    <mergeCell ref="D5:H5"/>
  </mergeCells>
  <pageMargins left="0.4" right="0.4" top="0.18" bottom="0.2" header="0.17" footer="0.14000000000000001"/>
  <pageSetup scale="81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N27"/>
  <sheetViews>
    <sheetView workbookViewId="0">
      <selection activeCell="H7" sqref="H7"/>
    </sheetView>
  </sheetViews>
  <sheetFormatPr defaultRowHeight="15" x14ac:dyDescent="0.25"/>
  <cols>
    <col min="1" max="1" width="14.42578125" style="223" customWidth="1"/>
    <col min="2" max="2" width="30.28515625" style="224" customWidth="1"/>
    <col min="3" max="3" width="14.42578125" style="223" customWidth="1"/>
    <col min="4" max="4" width="17.42578125" style="225" customWidth="1"/>
    <col min="5" max="5" width="16.42578125" style="225" customWidth="1"/>
    <col min="6" max="6" width="14.85546875" style="225" customWidth="1"/>
    <col min="7" max="7" width="16.42578125" style="223" customWidth="1"/>
    <col min="8" max="11" width="14.42578125" style="223" customWidth="1"/>
    <col min="12" max="12" width="15.42578125" style="223" customWidth="1"/>
    <col min="13" max="13" width="14.5703125" style="223" customWidth="1"/>
    <col min="14" max="15" width="14.42578125" style="223" customWidth="1"/>
    <col min="16" max="16384" width="9.140625" style="223"/>
  </cols>
  <sheetData>
    <row r="2" spans="1:12" s="226" customFormat="1" ht="18" customHeight="1" x14ac:dyDescent="0.25">
      <c r="A2" s="221"/>
      <c r="B2" s="222"/>
      <c r="C2" s="221"/>
      <c r="D2" s="221">
        <v>1</v>
      </c>
      <c r="E2" s="221">
        <v>1.1000000000000001</v>
      </c>
      <c r="F2" s="221">
        <v>2</v>
      </c>
      <c r="G2" s="221">
        <v>2.1</v>
      </c>
      <c r="H2" s="221">
        <v>3</v>
      </c>
      <c r="I2" s="221">
        <v>3.1</v>
      </c>
      <c r="J2" s="221">
        <v>4</v>
      </c>
      <c r="K2" s="221">
        <v>4.0999999999999996</v>
      </c>
      <c r="L2" s="221"/>
    </row>
    <row r="3" spans="1:12" ht="55.5" customHeight="1" x14ac:dyDescent="0.25">
      <c r="A3" s="206" t="s">
        <v>215</v>
      </c>
      <c r="B3" s="207" t="s">
        <v>216</v>
      </c>
      <c r="C3" s="206" t="s">
        <v>232</v>
      </c>
      <c r="D3" s="209" t="s">
        <v>329</v>
      </c>
      <c r="E3" s="209" t="s">
        <v>230</v>
      </c>
      <c r="F3" s="206" t="s">
        <v>330</v>
      </c>
      <c r="G3" s="206" t="s">
        <v>332</v>
      </c>
      <c r="H3" s="209" t="s">
        <v>331</v>
      </c>
      <c r="I3" s="209" t="s">
        <v>231</v>
      </c>
      <c r="J3" s="208" t="s">
        <v>333</v>
      </c>
      <c r="K3" s="206" t="s">
        <v>328</v>
      </c>
      <c r="L3" s="206" t="s">
        <v>334</v>
      </c>
    </row>
    <row r="4" spans="1:12" ht="38.25" customHeight="1" x14ac:dyDescent="0.25">
      <c r="A4" s="210" t="s">
        <v>228</v>
      </c>
      <c r="B4" s="207" t="s">
        <v>229</v>
      </c>
      <c r="C4" s="211">
        <v>26100</v>
      </c>
      <c r="D4" s="213">
        <f>E4+1100</f>
        <v>4847.2000000000007</v>
      </c>
      <c r="E4" s="212">
        <v>3747.2000000000003</v>
      </c>
      <c r="F4" s="211">
        <f>G4</f>
        <v>1100</v>
      </c>
      <c r="G4" s="212">
        <v>1100</v>
      </c>
      <c r="H4" s="213">
        <f>I4+150</f>
        <v>3400</v>
      </c>
      <c r="I4" s="212">
        <v>3250</v>
      </c>
      <c r="J4" s="214">
        <f>C4-E4-G4-I4</f>
        <v>18002.8</v>
      </c>
      <c r="K4" s="212">
        <v>17125.8</v>
      </c>
      <c r="L4" s="211">
        <f>J4-K4</f>
        <v>877</v>
      </c>
    </row>
    <row r="5" spans="1:12" ht="26.25" customHeight="1" x14ac:dyDescent="0.25">
      <c r="A5" s="210" t="s">
        <v>214</v>
      </c>
      <c r="B5" s="207" t="s">
        <v>217</v>
      </c>
      <c r="C5" s="211">
        <v>1843</v>
      </c>
      <c r="D5" s="213">
        <v>371</v>
      </c>
      <c r="E5" s="213">
        <v>334</v>
      </c>
      <c r="F5" s="211">
        <v>53</v>
      </c>
      <c r="G5" s="211">
        <v>26</v>
      </c>
      <c r="H5" s="213">
        <v>192</v>
      </c>
      <c r="I5" s="213">
        <v>130</v>
      </c>
      <c r="J5" s="214">
        <v>1353</v>
      </c>
      <c r="K5" s="211">
        <v>1052</v>
      </c>
      <c r="L5" s="211"/>
    </row>
    <row r="6" spans="1:12" ht="26.25" customHeight="1" x14ac:dyDescent="0.25">
      <c r="A6" s="210" t="s">
        <v>214</v>
      </c>
      <c r="B6" s="207" t="s">
        <v>218</v>
      </c>
      <c r="C6" s="211">
        <v>25880</v>
      </c>
      <c r="D6" s="213">
        <v>4847.2</v>
      </c>
      <c r="E6" s="213">
        <v>3747.2000000000003</v>
      </c>
      <c r="F6" s="211">
        <v>1100</v>
      </c>
      <c r="G6" s="211">
        <v>1100</v>
      </c>
      <c r="H6" s="213">
        <v>3400</v>
      </c>
      <c r="I6" s="213">
        <v>3250</v>
      </c>
      <c r="J6" s="214">
        <v>17782.8</v>
      </c>
      <c r="K6" s="211">
        <v>16905.8</v>
      </c>
      <c r="L6" s="211"/>
    </row>
    <row r="7" spans="1:12" ht="26.25" customHeight="1" x14ac:dyDescent="0.25">
      <c r="A7" s="210" t="s">
        <v>214</v>
      </c>
      <c r="B7" s="215" t="s">
        <v>219</v>
      </c>
      <c r="C7" s="211">
        <v>19000</v>
      </c>
      <c r="D7" s="213">
        <f>4292.4+0.8</f>
        <v>4293.2</v>
      </c>
      <c r="E7" s="213">
        <f>3371.4+115.8</f>
        <v>3487.2000000000003</v>
      </c>
      <c r="F7" s="211">
        <v>972</v>
      </c>
      <c r="G7" s="211">
        <f>637.2+334.8</f>
        <v>972</v>
      </c>
      <c r="H7" s="213">
        <v>3349.2</v>
      </c>
      <c r="I7" s="213">
        <v>1977</v>
      </c>
      <c r="J7" s="214">
        <f>C7-E7-G7-H7</f>
        <v>11191.599999999999</v>
      </c>
      <c r="K7" s="211">
        <v>10419.6</v>
      </c>
      <c r="L7" s="211"/>
    </row>
    <row r="8" spans="1:12" ht="26.25" customHeight="1" x14ac:dyDescent="0.25">
      <c r="A8" s="210" t="s">
        <v>214</v>
      </c>
      <c r="B8" s="215" t="s">
        <v>220</v>
      </c>
      <c r="C8" s="211">
        <v>6600</v>
      </c>
      <c r="D8" s="213">
        <v>532</v>
      </c>
      <c r="E8" s="213">
        <v>260</v>
      </c>
      <c r="F8" s="211">
        <v>128</v>
      </c>
      <c r="G8" s="211">
        <v>128</v>
      </c>
      <c r="H8" s="213">
        <f>H6-H7</f>
        <v>50.800000000000182</v>
      </c>
      <c r="I8" s="213">
        <f>I6-I7</f>
        <v>1273</v>
      </c>
      <c r="J8" s="214">
        <v>6206.2</v>
      </c>
      <c r="K8" s="211">
        <v>6206.2</v>
      </c>
      <c r="L8" s="211"/>
    </row>
    <row r="9" spans="1:12" ht="26.25" customHeight="1" x14ac:dyDescent="0.25">
      <c r="A9" s="210" t="s">
        <v>214</v>
      </c>
      <c r="B9" s="215" t="s">
        <v>221</v>
      </c>
      <c r="C9" s="211">
        <v>45</v>
      </c>
      <c r="D9" s="213"/>
      <c r="E9" s="213"/>
      <c r="F9" s="211"/>
      <c r="G9" s="211"/>
      <c r="H9" s="213"/>
      <c r="I9" s="213"/>
      <c r="J9" s="214">
        <v>45</v>
      </c>
      <c r="K9" s="211">
        <v>45</v>
      </c>
      <c r="L9" s="211"/>
    </row>
    <row r="10" spans="1:12" ht="26.25" customHeight="1" x14ac:dyDescent="0.25">
      <c r="A10" s="210" t="s">
        <v>214</v>
      </c>
      <c r="B10" s="219" t="s">
        <v>223</v>
      </c>
      <c r="C10" s="216">
        <v>45</v>
      </c>
      <c r="D10" s="218"/>
      <c r="E10" s="218"/>
      <c r="F10" s="216"/>
      <c r="G10" s="216"/>
      <c r="H10" s="218"/>
      <c r="I10" s="218"/>
      <c r="J10" s="217">
        <v>45</v>
      </c>
      <c r="K10" s="216">
        <v>45</v>
      </c>
      <c r="L10" s="216"/>
    </row>
    <row r="11" spans="1:12" ht="26.25" customHeight="1" x14ac:dyDescent="0.25">
      <c r="A11" s="210" t="s">
        <v>214</v>
      </c>
      <c r="B11" s="220" t="s">
        <v>222</v>
      </c>
      <c r="C11" s="216">
        <v>45</v>
      </c>
      <c r="D11" s="218"/>
      <c r="E11" s="218"/>
      <c r="F11" s="216"/>
      <c r="G11" s="216"/>
      <c r="H11" s="218"/>
      <c r="I11" s="218"/>
      <c r="J11" s="217">
        <v>45</v>
      </c>
      <c r="K11" s="216">
        <v>45</v>
      </c>
      <c r="L11" s="216"/>
    </row>
    <row r="12" spans="1:12" ht="26.25" customHeight="1" x14ac:dyDescent="0.25">
      <c r="A12" s="210" t="s">
        <v>214</v>
      </c>
      <c r="B12" s="215" t="s">
        <v>224</v>
      </c>
      <c r="C12" s="211">
        <v>170</v>
      </c>
      <c r="D12" s="213">
        <v>8</v>
      </c>
      <c r="E12" s="213"/>
      <c r="F12" s="211"/>
      <c r="G12" s="211"/>
      <c r="H12" s="213"/>
      <c r="I12" s="213"/>
      <c r="J12" s="214">
        <v>170</v>
      </c>
      <c r="K12" s="211">
        <v>170</v>
      </c>
      <c r="L12" s="211"/>
    </row>
    <row r="13" spans="1:12" ht="26.25" customHeight="1" x14ac:dyDescent="0.25">
      <c r="A13" s="210" t="s">
        <v>214</v>
      </c>
      <c r="B13" s="215" t="s">
        <v>225</v>
      </c>
      <c r="C13" s="211">
        <v>65</v>
      </c>
      <c r="D13" s="213">
        <v>8</v>
      </c>
      <c r="E13" s="213"/>
      <c r="F13" s="211"/>
      <c r="G13" s="211"/>
      <c r="H13" s="213"/>
      <c r="I13" s="213"/>
      <c r="J13" s="214">
        <v>65</v>
      </c>
      <c r="K13" s="211">
        <v>65</v>
      </c>
      <c r="L13" s="211"/>
    </row>
    <row r="14" spans="1:12" ht="42" customHeight="1" x14ac:dyDescent="0.25">
      <c r="A14" s="210" t="s">
        <v>214</v>
      </c>
      <c r="B14" s="219" t="s">
        <v>226</v>
      </c>
      <c r="C14" s="216">
        <v>65</v>
      </c>
      <c r="D14" s="218"/>
      <c r="E14" s="218"/>
      <c r="F14" s="216"/>
      <c r="G14" s="216"/>
      <c r="H14" s="218"/>
      <c r="I14" s="218"/>
      <c r="J14" s="217">
        <v>65</v>
      </c>
      <c r="K14" s="216">
        <v>65</v>
      </c>
      <c r="L14" s="216"/>
    </row>
    <row r="15" spans="1:12" ht="26.25" customHeight="1" x14ac:dyDescent="0.25">
      <c r="A15" s="210" t="s">
        <v>214</v>
      </c>
      <c r="B15" s="207" t="s">
        <v>227</v>
      </c>
      <c r="C15" s="211">
        <v>220</v>
      </c>
      <c r="D15" s="213">
        <v>6</v>
      </c>
      <c r="E15" s="213"/>
      <c r="F15" s="211"/>
      <c r="G15" s="211"/>
      <c r="H15" s="213"/>
      <c r="I15" s="213"/>
      <c r="J15" s="214">
        <v>220</v>
      </c>
      <c r="K15" s="211">
        <v>220</v>
      </c>
      <c r="L15" s="211"/>
    </row>
    <row r="17" spans="1:14" s="230" customFormat="1" ht="15" customHeight="1" x14ac:dyDescent="0.2">
      <c r="A17" s="231" t="s">
        <v>335</v>
      </c>
      <c r="B17" s="232"/>
      <c r="D17" s="231"/>
      <c r="E17" s="231"/>
      <c r="F17" s="231"/>
    </row>
    <row r="18" spans="1:14" s="230" customFormat="1" ht="11.25" x14ac:dyDescent="0.2">
      <c r="A18" s="231" t="s">
        <v>336</v>
      </c>
      <c r="B18" s="232"/>
      <c r="C18" s="233"/>
      <c r="D18" s="231"/>
      <c r="E18" s="231"/>
      <c r="F18" s="231"/>
    </row>
    <row r="19" spans="1:14" x14ac:dyDescent="0.25">
      <c r="D19" s="229"/>
    </row>
    <row r="20" spans="1:14" x14ac:dyDescent="0.25">
      <c r="H20" s="228"/>
      <c r="I20" s="228"/>
      <c r="N20" s="227"/>
    </row>
    <row r="25" spans="1:14" x14ac:dyDescent="0.25">
      <c r="G25" s="228"/>
    </row>
    <row r="27" spans="1:14" x14ac:dyDescent="0.25">
      <c r="G27" s="228"/>
    </row>
  </sheetData>
  <pageMargins left="0" right="0" top="0.75" bottom="0.75" header="0.3" footer="0.3"/>
  <pageSetup paperSize="9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დევნილები</vt:lpstr>
      <vt:lpstr>მომსახურების სააგენტო</vt:lpstr>
      <vt:lpstr>დასაქმება</vt:lpstr>
      <vt:lpstr>მეურვეობა</vt:lpstr>
      <vt:lpstr>ბიუჯეტი</vt:lpstr>
      <vt:lpstr>დევნილები!Print_Area</vt:lpstr>
      <vt:lpstr>მეურვეობა!Print_Area</vt:lpstr>
      <vt:lpstr>'მომსახურების სააგენტო'!Print_Area</vt:lpstr>
      <vt:lpstr>დევნილები!Print_Titles</vt:lpstr>
      <vt:lpstr>მეურვეობა!Print_Titles</vt:lpstr>
      <vt:lpstr>'მომსახურების სააგენტო'!Print_Titles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maia sulaberidze</dc:creator>
  <cp:lastModifiedBy>Giorgi Gelashvili</cp:lastModifiedBy>
  <cp:lastPrinted>2019-11-12T12:00:45Z</cp:lastPrinted>
  <dcterms:created xsi:type="dcterms:W3CDTF">2015-11-30T15:19:00Z</dcterms:created>
  <dcterms:modified xsi:type="dcterms:W3CDTF">2019-11-13T07:55:10Z</dcterms:modified>
</cp:coreProperties>
</file>